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4505" windowHeight="12795"/>
  </bookViews>
  <sheets>
    <sheet name="ФАПы" sheetId="10" r:id="rId1"/>
  </sheets>
  <externalReferences>
    <externalReference r:id="rId2"/>
    <externalReference r:id="rId3"/>
  </externalReferences>
  <definedNames>
    <definedName name="_xlnm._FilterDatabase" localSheetId="0" hidden="1">ФАПы!$A$14:$L$162</definedName>
    <definedName name="А" localSheetId="0">'[1]объемы общие'!#REF!</definedName>
    <definedName name="А">'[1]объемы общие'!#REF!</definedName>
    <definedName name="ВИ" localSheetId="0">[2]общие!#REF!</definedName>
    <definedName name="ВИ">[2]общие!#REF!</definedName>
    <definedName name="_xlnm.Print_Titles" localSheetId="0">ФАПы!$10:$13</definedName>
    <definedName name="_xlnm.Print_Area" localSheetId="0">ФАПы!$A$1:$P$167</definedName>
  </definedNames>
  <calcPr calcId="125725"/>
</workbook>
</file>

<file path=xl/calcChain.xml><?xml version="1.0" encoding="utf-8"?>
<calcChain xmlns="http://schemas.openxmlformats.org/spreadsheetml/2006/main">
  <c r="O123" i="10"/>
  <c r="L123"/>
  <c r="K123"/>
  <c r="J123"/>
  <c r="I123"/>
  <c r="H123"/>
  <c r="P123"/>
  <c r="L135"/>
  <c r="L134"/>
  <c r="L26"/>
  <c r="L51"/>
  <c r="L52"/>
  <c r="L53"/>
  <c r="L50"/>
  <c r="J26"/>
  <c r="L15"/>
  <c r="K15"/>
  <c r="J15"/>
  <c r="H15"/>
  <c r="I15"/>
  <c r="L54"/>
  <c r="L63"/>
  <c r="K63"/>
  <c r="J63"/>
  <c r="I63"/>
  <c r="H63"/>
  <c r="L83"/>
  <c r="L103"/>
  <c r="L112"/>
  <c r="L136"/>
  <c r="L147"/>
  <c r="L153"/>
  <c r="L142"/>
  <c r="L143"/>
  <c r="L125"/>
  <c r="L126"/>
  <c r="L127"/>
  <c r="L128"/>
  <c r="L109"/>
  <c r="L14" l="1"/>
  <c r="L58"/>
  <c r="L59"/>
  <c r="L57"/>
  <c r="G25"/>
  <c r="G24"/>
  <c r="G23"/>
  <c r="G22"/>
  <c r="G21"/>
  <c r="G20"/>
  <c r="G19"/>
  <c r="G18"/>
  <c r="G17"/>
  <c r="G16"/>
  <c r="O15"/>
  <c r="P15"/>
  <c r="L162" l="1"/>
  <c r="L161" s="1"/>
  <c r="P161"/>
  <c r="O161"/>
  <c r="K161"/>
  <c r="J161"/>
  <c r="I161"/>
  <c r="H161"/>
  <c r="L160"/>
  <c r="L159" s="1"/>
  <c r="P159"/>
  <c r="O159"/>
  <c r="K159"/>
  <c r="J159"/>
  <c r="I159"/>
  <c r="H159"/>
  <c r="L158"/>
  <c r="L157"/>
  <c r="L156"/>
  <c r="L155"/>
  <c r="L154"/>
  <c r="P153"/>
  <c r="O153"/>
  <c r="K153"/>
  <c r="J153"/>
  <c r="I153"/>
  <c r="H153"/>
  <c r="L152"/>
  <c r="L151"/>
  <c r="L150"/>
  <c r="L149"/>
  <c r="L148"/>
  <c r="P147"/>
  <c r="O147"/>
  <c r="K147"/>
  <c r="J147"/>
  <c r="I147"/>
  <c r="H147"/>
  <c r="L146"/>
  <c r="L145"/>
  <c r="L144"/>
  <c r="L141"/>
  <c r="L140"/>
  <c r="L139"/>
  <c r="L138"/>
  <c r="L137"/>
  <c r="P136"/>
  <c r="O136"/>
  <c r="K136"/>
  <c r="J136"/>
  <c r="I136"/>
  <c r="H136"/>
  <c r="L133"/>
  <c r="L132"/>
  <c r="L131"/>
  <c r="L130"/>
  <c r="L129"/>
  <c r="L124"/>
  <c r="L122"/>
  <c r="L121"/>
  <c r="L120"/>
  <c r="L119"/>
  <c r="L118"/>
  <c r="L117"/>
  <c r="L116"/>
  <c r="L115"/>
  <c r="L114"/>
  <c r="L113"/>
  <c r="P112"/>
  <c r="O112"/>
  <c r="K112"/>
  <c r="J112"/>
  <c r="I112"/>
  <c r="H112"/>
  <c r="L111"/>
  <c r="L110"/>
  <c r="L108"/>
  <c r="L107"/>
  <c r="L106"/>
  <c r="L105"/>
  <c r="L104"/>
  <c r="P103"/>
  <c r="O103"/>
  <c r="K103"/>
  <c r="J103"/>
  <c r="I103"/>
  <c r="H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P83"/>
  <c r="O83"/>
  <c r="K83"/>
  <c r="J83"/>
  <c r="I83"/>
  <c r="H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P63"/>
  <c r="O63"/>
  <c r="L62"/>
  <c r="L61"/>
  <c r="L60"/>
  <c r="L56"/>
  <c r="L55"/>
  <c r="P54"/>
  <c r="O54"/>
  <c r="K54"/>
  <c r="J54"/>
  <c r="I54"/>
  <c r="H54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P26"/>
  <c r="O26"/>
  <c r="K26"/>
  <c r="I26"/>
  <c r="H26"/>
  <c r="L25"/>
  <c r="L24"/>
  <c r="L23"/>
  <c r="L22"/>
  <c r="L21"/>
  <c r="L20"/>
  <c r="L19"/>
  <c r="L18"/>
  <c r="L17"/>
  <c r="L16"/>
  <c r="H14" l="1"/>
  <c r="K14"/>
  <c r="I14"/>
  <c r="P14"/>
  <c r="O14"/>
  <c r="J14"/>
</calcChain>
</file>

<file path=xl/sharedStrings.xml><?xml version="1.0" encoding="utf-8"?>
<sst xmlns="http://schemas.openxmlformats.org/spreadsheetml/2006/main" count="555" uniqueCount="312">
  <si>
    <t>Итого
 ФАПов</t>
  </si>
  <si>
    <t>№</t>
  </si>
  <si>
    <t>Всего</t>
  </si>
  <si>
    <t xml:space="preserve">Государственное бюджетное учреждение здравоохранения Астраханской области «Ахтубинская районная больница»      (ГБУЗ АО «Ахтубинская РБ») </t>
  </si>
  <si>
    <t>Государственное бюджетное учреждение здравоохранения Астраханской области «Володарская районная больница»               (ГБУЗ АО «Володарская РБ»)</t>
  </si>
  <si>
    <t>Государственное бюджетное учреждение здравоохранения Астраханской области «Енотаевская районная больница»        (ГБУЗ АО «Енотаевская РБ»)</t>
  </si>
  <si>
    <t>Государственное бюджетное учреждение здравоохранения Астраханской области «Икрянинская районная больница»        (ГБУЗ АО «Икрянинская РБ»)</t>
  </si>
  <si>
    <t>Государственное бюджетное учреждение здравоохранения Астраханской области «Камызякская районная больница» (ГБУЗ АО «Камызякская РБ»)</t>
  </si>
  <si>
    <t>Государственное бюджетное учреждение здравоохранения Астраханской области «Красноярская районная больница»      (ГБУЗ АО «Красноярская РБ»)</t>
  </si>
  <si>
    <t>Государственное бюджетное учреждение здравоохранения Астраханской области «Лиманская районная больница»           (ГБУЗ АО «Лиманская РБ»)</t>
  </si>
  <si>
    <t>Государственное бюджетное учреждение здравоохранения Астраханской области «Наримановская районная больница» (ГБУЗ АО «Наримановская РБ»)</t>
  </si>
  <si>
    <t>Государственное бюджетное учреждение здравоохранения Астраханской области «Приволжская районная больница»       (ГБУЗ АО «Приволжская РБ»)</t>
  </si>
  <si>
    <t>Государственное бюджетное учреждение здравоохранения Астраханской области «Черноярская районная больница»       (ГБУЗ АО «Черноярская РБ»)</t>
  </si>
  <si>
    <t>Государственное бюджетное учреждение здравоохранения Астраханской области     (ГБУЗ АО «ГБ ЗАТО Знаменск»)</t>
  </si>
  <si>
    <t>Базовый норматив финансовых затрат на финансовое обеспечение структурных подразделений медицинских организаций</t>
  </si>
  <si>
    <t xml:space="preserve">к Тарифному соглашению </t>
  </si>
  <si>
    <t>Государственное бюджетное учреждение здравоохранения Астраханской области «Харабалинская районная больница»   (ГБУЗ АО «Харабалинская РБ им. Г.В. Храповой»)</t>
  </si>
  <si>
    <t>ЧУЗ "КБ  "РЖД-МЕДИЦИНА"Г.АСТРАХАНЬ"</t>
  </si>
  <si>
    <t>00320100014001022</t>
  </si>
  <si>
    <t>00320100014007017</t>
  </si>
  <si>
    <t>00320100014004010</t>
  </si>
  <si>
    <t>00320100014012005</t>
  </si>
  <si>
    <t>00320100014015021</t>
  </si>
  <si>
    <t>00320100014002008</t>
  </si>
  <si>
    <t>00320100014019024</t>
  </si>
  <si>
    <t>00320100014009025</t>
  </si>
  <si>
    <t>00320100014011023</t>
  </si>
  <si>
    <t>00320100014006026</t>
  </si>
  <si>
    <t>00320200014005015</t>
  </si>
  <si>
    <t>00320200014007016</t>
  </si>
  <si>
    <t>00320200014008027</t>
  </si>
  <si>
    <t>00320200014001003</t>
  </si>
  <si>
    <t>00320200014023033</t>
  </si>
  <si>
    <t>00320200014019031</t>
  </si>
  <si>
    <t>00320200014015025</t>
  </si>
  <si>
    <t>00320200014011001</t>
  </si>
  <si>
    <t>00320200014002018</t>
  </si>
  <si>
    <t>00320200014009008</t>
  </si>
  <si>
    <t>00320200014004013</t>
  </si>
  <si>
    <t>00320200014026009</t>
  </si>
  <si>
    <t>00320200014031034</t>
  </si>
  <si>
    <t>00320200014030020</t>
  </si>
  <si>
    <t>00320300014009001</t>
  </si>
  <si>
    <t>00320300014005009</t>
  </si>
  <si>
    <t>01360700014026013</t>
  </si>
  <si>
    <t>00320400014032031</t>
  </si>
  <si>
    <t>00320400014023022</t>
  </si>
  <si>
    <t>00320400014016036</t>
  </si>
  <si>
    <t>00320400014008029</t>
  </si>
  <si>
    <t>00320400014021021</t>
  </si>
  <si>
    <t>00320400014025019</t>
  </si>
  <si>
    <t>00320400014017034</t>
  </si>
  <si>
    <t>00320400014028038</t>
  </si>
  <si>
    <t>00320400014019008</t>
  </si>
  <si>
    <t>00320400014037039</t>
  </si>
  <si>
    <t>00320400014003002</t>
  </si>
  <si>
    <t>00320400014030018</t>
  </si>
  <si>
    <t>00320400014026037</t>
  </si>
  <si>
    <t>00320400014005030</t>
  </si>
  <si>
    <t>00320400014006004</t>
  </si>
  <si>
    <t>00320500014017017</t>
  </si>
  <si>
    <t>00320500014027012</t>
  </si>
  <si>
    <t>00320500014021004</t>
  </si>
  <si>
    <t>00320500014036033</t>
  </si>
  <si>
    <t>00320500014012022</t>
  </si>
  <si>
    <t>00320500014033029</t>
  </si>
  <si>
    <t>00320500014005040</t>
  </si>
  <si>
    <t>00320500014001042</t>
  </si>
  <si>
    <t>00320500014004041</t>
  </si>
  <si>
    <t>00320500014035006</t>
  </si>
  <si>
    <t>00320500014028018</t>
  </si>
  <si>
    <t>00320500014008039</t>
  </si>
  <si>
    <t>00320500014038031</t>
  </si>
  <si>
    <t>00320600014026007</t>
  </si>
  <si>
    <t>00320600014017017</t>
  </si>
  <si>
    <t>00320600014011027</t>
  </si>
  <si>
    <t>00320600014004022</t>
  </si>
  <si>
    <t>00320600014002008</t>
  </si>
  <si>
    <t>00320700014021003</t>
  </si>
  <si>
    <t>00320700014013021</t>
  </si>
  <si>
    <t>00320700014010002</t>
  </si>
  <si>
    <t>00320700014024012</t>
  </si>
  <si>
    <t>00320700014002014</t>
  </si>
  <si>
    <t>00320700014026008</t>
  </si>
  <si>
    <t>00320800014015008</t>
  </si>
  <si>
    <t>00320800014021011</t>
  </si>
  <si>
    <t>00320800014025023</t>
  </si>
  <si>
    <t>00320800014027005</t>
  </si>
  <si>
    <t>00320800014012020</t>
  </si>
  <si>
    <t>00320800014001001</t>
  </si>
  <si>
    <t>00320900014004004</t>
  </si>
  <si>
    <t>00320900014009013</t>
  </si>
  <si>
    <t>00320900014002007</t>
  </si>
  <si>
    <t>00320900014011008</t>
  </si>
  <si>
    <t>00320900014019001</t>
  </si>
  <si>
    <t>00320900014003021</t>
  </si>
  <si>
    <t>00320900014005010</t>
  </si>
  <si>
    <t>00320900014017011</t>
  </si>
  <si>
    <t>00321000014001006</t>
  </si>
  <si>
    <t>00321100014001010</t>
  </si>
  <si>
    <t>00321100014008015</t>
  </si>
  <si>
    <t>00321100014009003</t>
  </si>
  <si>
    <t>00321100014007004</t>
  </si>
  <si>
    <t>00321200014004006</t>
  </si>
  <si>
    <t>00321500014004001</t>
  </si>
  <si>
    <t>01360700014028032</t>
  </si>
  <si>
    <t>00320400014007001</t>
  </si>
  <si>
    <t>00321000014012020</t>
  </si>
  <si>
    <t>00321000014018010</t>
  </si>
  <si>
    <t>00320700014003022</t>
  </si>
  <si>
    <t>00320700014014015</t>
  </si>
  <si>
    <t>00320700014007013</t>
  </si>
  <si>
    <t>00320600014022006</t>
  </si>
  <si>
    <t>00321100014014002</t>
  </si>
  <si>
    <t>Соответствие требованиям приказа МЗ РФ от 15.05.2012 №543н "Об утверждении положения об организации оказания первичной медико-санитарной помощи взрослому населению"</t>
  </si>
  <si>
    <t>00320200014066068</t>
  </si>
  <si>
    <t>ФАП с. Покровка</t>
  </si>
  <si>
    <t>ФАП с. Батаевка</t>
  </si>
  <si>
    <t>ФАП с. Ново-Николаевка</t>
  </si>
  <si>
    <t>ФАП с. Сокрутовка</t>
  </si>
  <si>
    <t>ФАП с. Пироговка</t>
  </si>
  <si>
    <t>ФАП с. Удачное</t>
  </si>
  <si>
    <t>ФАП п. Верблюжий</t>
  </si>
  <si>
    <t>ФАП п. Костюбе</t>
  </si>
  <si>
    <t>ФАП с. Разбугорье</t>
  </si>
  <si>
    <t>ФАП с. Ахтерек</t>
  </si>
  <si>
    <t>ФАП с. Болдырево</t>
  </si>
  <si>
    <t>ФАП с. Алтынжар</t>
  </si>
  <si>
    <t>ФАП с. Крутое</t>
  </si>
  <si>
    <t>ФАП с. Сорочье</t>
  </si>
  <si>
    <t>ФАП с. Блиново</t>
  </si>
  <si>
    <t>00320200014024012</t>
  </si>
  <si>
    <t>ФАП с. Нововасильево</t>
  </si>
  <si>
    <t>ФАП с. Нижняя Султановка</t>
  </si>
  <si>
    <t>ФАП с. Яблонка</t>
  </si>
  <si>
    <t>01360700014030005</t>
  </si>
  <si>
    <t>ФАП с. Косика</t>
  </si>
  <si>
    <t>ФАП с. Копановка</t>
  </si>
  <si>
    <t>ФАП.  с. Сергиевка</t>
  </si>
  <si>
    <t>ФАП.  с. Боркино</t>
  </si>
  <si>
    <t>ФАП.  пос. Хмелевой</t>
  </si>
  <si>
    <t>ФАП.  Оранжереи</t>
  </si>
  <si>
    <t>ФАП.  с. Седлистое</t>
  </si>
  <si>
    <t>ФАП.  с. Вахромеево</t>
  </si>
  <si>
    <t>ФАП.  с. Алгаза</t>
  </si>
  <si>
    <t>ФАП.  п. Товарный</t>
  </si>
  <si>
    <t>ФАП.  с. Бекетовка</t>
  </si>
  <si>
    <t>ФАП.  р.п. Ильинка</t>
  </si>
  <si>
    <t>ФАП.  Восточное</t>
  </si>
  <si>
    <t>ФАП.  с. Зюзино</t>
  </si>
  <si>
    <t>ФАП.  с. Ново-Булгары</t>
  </si>
  <si>
    <t>ФАП.  с. Светлое</t>
  </si>
  <si>
    <t>ФАП.  с. Озерное</t>
  </si>
  <si>
    <t>ФАП.  с. Ямное</t>
  </si>
  <si>
    <t>00320500014049050</t>
  </si>
  <si>
    <t>00320500014037052</t>
  </si>
  <si>
    <t>00320500014050051</t>
  </si>
  <si>
    <t>00320600014016016</t>
  </si>
  <si>
    <t>ФАП с. Ватажное</t>
  </si>
  <si>
    <t>ФАП с. Кривой Бузан</t>
  </si>
  <si>
    <t>ФАП с. Караозек</t>
  </si>
  <si>
    <t>ФАП с. Малый Арал</t>
  </si>
  <si>
    <t>ФАП с. Черемуха</t>
  </si>
  <si>
    <t>ФАП с. Басы</t>
  </si>
  <si>
    <t>ФАП с. Воскресеновка</t>
  </si>
  <si>
    <t>ФАП с. Камышово</t>
  </si>
  <si>
    <t>ФАП с. Яр-Базар</t>
  </si>
  <si>
    <t>00320700014017004</t>
  </si>
  <si>
    <t>ФАП с. Кряжевое</t>
  </si>
  <si>
    <t>ФАП с. Михайловка</t>
  </si>
  <si>
    <t>ФАП с. Проточное</t>
  </si>
  <si>
    <t>ФАП с. Рынок</t>
  </si>
  <si>
    <t>ФАП с.Тулугановка</t>
  </si>
  <si>
    <t>ФАП п. Мирный</t>
  </si>
  <si>
    <t>ФАП с. Верхнелебяжье</t>
  </si>
  <si>
    <t>ФАП с. Новокучергановка</t>
  </si>
  <si>
    <t>ФАП с. Биштюбинка</t>
  </si>
  <si>
    <t>ФАП п. Караагаш</t>
  </si>
  <si>
    <t>ФАП п. Нартовский</t>
  </si>
  <si>
    <t>ФАП п. Яманцуг</t>
  </si>
  <si>
    <t>ФАП с. Водяновка</t>
  </si>
  <si>
    <t>ФАП п. Ассадулаево</t>
  </si>
  <si>
    <t>ФАП п. Начало</t>
  </si>
  <si>
    <t>ФАП с. Кулаковка</t>
  </si>
  <si>
    <t>00321000014016026</t>
  </si>
  <si>
    <t>ФАП с. Речное</t>
  </si>
  <si>
    <t>ФАП пос. Бугор</t>
  </si>
  <si>
    <t>ФАП с. Кочковатка</t>
  </si>
  <si>
    <t>ФАП с. Чапчачи</t>
  </si>
  <si>
    <t>ФАП с. Зубовка</t>
  </si>
  <si>
    <t>ФАП с. Вязовка</t>
  </si>
  <si>
    <t>ФАП с. Поды</t>
  </si>
  <si>
    <t>ФАП  Каменный Яр</t>
  </si>
  <si>
    <t>ФАП с. Ступино</t>
  </si>
  <si>
    <t>ФАП с. Садовое</t>
  </si>
  <si>
    <t>Реестровый номер подразделения</t>
  </si>
  <si>
    <t>00320200014069071</t>
  </si>
  <si>
    <t>00320200014016011</t>
  </si>
  <si>
    <t>00320200014070072</t>
  </si>
  <si>
    <t>00320200014068070</t>
  </si>
  <si>
    <t>00320200014022006</t>
  </si>
  <si>
    <t>00320200014067069</t>
  </si>
  <si>
    <t>00320200014071073</t>
  </si>
  <si>
    <t>00320800014029032</t>
  </si>
  <si>
    <t>Фельдшерские здравпункты, фельдшерско -акушерские пункты, соответствующие требованиям, установленным положением об организации оказания первичной медико-санитарной помощи</t>
  </si>
  <si>
    <t>00321000014010014</t>
  </si>
  <si>
    <t>Приложение № 13</t>
  </si>
  <si>
    <t>обслуживающих от 101 до 900 жителей</t>
  </si>
  <si>
    <t>обслуживающих от 901 до 1500 жителей</t>
  </si>
  <si>
    <t>обслуживающих от 1501 до 2000 жителей</t>
  </si>
  <si>
    <t>00320400014020033</t>
  </si>
  <si>
    <t>ФАП с.Чулпан (с.Чулпан, п. Старо-Волжский)*</t>
  </si>
  <si>
    <t>00320400014002035</t>
  </si>
  <si>
    <t>00320400014011026</t>
  </si>
  <si>
    <t>00320500014018028</t>
  </si>
  <si>
    <t>00320500014032026</t>
  </si>
  <si>
    <t>00320500014051053</t>
  </si>
  <si>
    <t>Фельдшерские здравпункты, фельдшерско-акушерские пункты, соответствующие требованиям, установленным положением об организации оказания первичной медико-санитарной помощи</t>
  </si>
  <si>
    <t>Численность обслуживаемого населения, чел.</t>
  </si>
  <si>
    <t>Коэффициент специфики</t>
  </si>
  <si>
    <t>в т.ч. женщины репродуктивного возраста</t>
  </si>
  <si>
    <t>в том числе повышающий коэффициент (отдельные полномочия фельдшера)</t>
  </si>
  <si>
    <t>обслуживающих до 100 жителей</t>
  </si>
  <si>
    <t>от "31" января 2025г.</t>
  </si>
  <si>
    <t>Размер финансового обеспечения на 2025 год, рублей</t>
  </si>
  <si>
    <t>ФАП с. Пологое Займище</t>
  </si>
  <si>
    <t>ФАП с. Успенка (ул.Школьная, д.18 помещение 1)</t>
  </si>
  <si>
    <t>ФАП с. Успенка (нп. Микрорайон)</t>
  </si>
  <si>
    <t xml:space="preserve">ФАП п. Камардан </t>
  </si>
  <si>
    <t>соответствует</t>
  </si>
  <si>
    <t>не соответствует</t>
  </si>
  <si>
    <t xml:space="preserve">ФАП с. Алексеевка </t>
  </si>
  <si>
    <t xml:space="preserve">ФАП с. Калинино </t>
  </si>
  <si>
    <t xml:space="preserve">ФАП с. Лебяжье </t>
  </si>
  <si>
    <t xml:space="preserve">ФАП с. Маково </t>
  </si>
  <si>
    <t xml:space="preserve">ФАП с. Новокрасное </t>
  </si>
  <si>
    <t xml:space="preserve">ФАП с. Новый Рычан </t>
  </si>
  <si>
    <t xml:space="preserve">ФАП с. Тулугановка </t>
  </si>
  <si>
    <t xml:space="preserve">ФАП с. Тюрино </t>
  </si>
  <si>
    <t xml:space="preserve">ФАП с. Ямное </t>
  </si>
  <si>
    <t>ФАП п.Трубный</t>
  </si>
  <si>
    <t>ФАП с. Винное</t>
  </si>
  <si>
    <t>ФАП с. Красный</t>
  </si>
  <si>
    <t>ФАП с. Большой Могой</t>
  </si>
  <si>
    <t>ФАП с. Шагано-кондаковка</t>
  </si>
  <si>
    <t>ФАП с. Коровье</t>
  </si>
  <si>
    <t>ФАП. Грачи</t>
  </si>
  <si>
    <t>ФАП . Ветлянка</t>
  </si>
  <si>
    <t>ФАП с Владимировка</t>
  </si>
  <si>
    <t>ФАП.с Ленино</t>
  </si>
  <si>
    <t>ФАП с. Сероглазка</t>
  </si>
  <si>
    <t>ФАП с. Новострой</t>
  </si>
  <si>
    <t>ФАП с.Сергино</t>
  </si>
  <si>
    <t>ФАП пос.Зверева</t>
  </si>
  <si>
    <t>ФАП с. Увары</t>
  </si>
  <si>
    <t>ФАП п. Верхнекалиновский</t>
  </si>
  <si>
    <t>ФАП с. Застенка</t>
  </si>
  <si>
    <t>ФАП с. Полдневое</t>
  </si>
  <si>
    <t>ФАП с. Иванчуг</t>
  </si>
  <si>
    <t>ФАП с. Хмелевка</t>
  </si>
  <si>
    <t>ФАП с. Караульное</t>
  </si>
  <si>
    <t>ФАП с. Станья</t>
  </si>
  <si>
    <t>ФАП с. Чаган</t>
  </si>
  <si>
    <t>ФАП с. Комаровка</t>
  </si>
  <si>
    <t>ФАП с. Никольское</t>
  </si>
  <si>
    <t>ФАП с. Грушево</t>
  </si>
  <si>
    <t>ФАП с. Трехизбинка</t>
  </si>
  <si>
    <t>ФАП п. Каспий</t>
  </si>
  <si>
    <t>ФАП с. Чапаево</t>
  </si>
  <si>
    <t>ФАП с. Парыгино</t>
  </si>
  <si>
    <t>ФАП с. Бараний Бугор</t>
  </si>
  <si>
    <t>ФАП с. Бирючек</t>
  </si>
  <si>
    <t>ФАП с. Алча</t>
  </si>
  <si>
    <t>ФАП с. Вишневый</t>
  </si>
  <si>
    <t>ФАП п. Аллайский</t>
  </si>
  <si>
    <t>ФАП с.Вышка</t>
  </si>
  <si>
    <t>ФАП с.Бударино</t>
  </si>
  <si>
    <t>ФАП с. Рассвет</t>
  </si>
  <si>
    <t>ФАП с. Николаевка</t>
  </si>
  <si>
    <t>ФАП с. Разночиновка</t>
  </si>
  <si>
    <t>ФАП с. Барановка</t>
  </si>
  <si>
    <t>ФАП п. Прикаспийский</t>
  </si>
  <si>
    <t>ФАП п. Веселая Грива</t>
  </si>
  <si>
    <t>ФАП п. Стеклозавод</t>
  </si>
  <si>
    <t>ФАП с.Фунтово 2</t>
  </si>
  <si>
    <t>ФАП п. Садовый</t>
  </si>
  <si>
    <t xml:space="preserve"> ФАП п. Средний Баскунчак</t>
  </si>
  <si>
    <t>00320200014001075</t>
  </si>
  <si>
    <t>00320200014002074</t>
  </si>
  <si>
    <t>00320200014074078</t>
  </si>
  <si>
    <t>00320200014021028</t>
  </si>
  <si>
    <t>00320200014014005</t>
  </si>
  <si>
    <t>00320200014075079</t>
  </si>
  <si>
    <t>01360700014021022</t>
  </si>
  <si>
    <t>01360700014008038</t>
  </si>
  <si>
    <t>01360700014029025</t>
  </si>
  <si>
    <t>00320400014011047</t>
  </si>
  <si>
    <t>00320600014021004</t>
  </si>
  <si>
    <t>00320800014004024</t>
  </si>
  <si>
    <t>00320800014020007</t>
  </si>
  <si>
    <t>00320800014003026</t>
  </si>
  <si>
    <t>00320800014005014</t>
  </si>
  <si>
    <t>00320800014014003</t>
  </si>
  <si>
    <t>00320900014026033</t>
  </si>
  <si>
    <t>00320900014027034</t>
  </si>
  <si>
    <t>Примечание: расходы на оплату транспортных услуг не входят в размеры финансового обеспечения фельдшерских здравпунктов, фельдшерско-акушерских пунктов.</t>
  </si>
  <si>
    <t>ФАП п. Трусово*</t>
  </si>
  <si>
    <t xml:space="preserve">* финансирование осуществляется с 01.02.2025          
</t>
  </si>
  <si>
    <t>Размер финансового обеспечения на месяц с 01.02.2025, рублей</t>
  </si>
  <si>
    <t>к Дополнительному соглашению №1</t>
  </si>
  <si>
    <t>00320800014013010</t>
  </si>
  <si>
    <t>Приложение №8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</si>
</sst>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_р_._-;\-* #,##0.0000_р_._-;_-* &quot;-&quot;??_р_._-;_-@_-"/>
    <numFmt numFmtId="166" formatCode="_-* #,##0.0000\ _₽_-;\-* #,##0.0000\ _₽_-;_-* &quot;-&quot;??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164" fontId="6" fillId="0" borderId="0" xfId="2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64" fontId="7" fillId="0" borderId="0" xfId="2" applyFont="1" applyFill="1" applyBorder="1" applyAlignment="1">
      <alignment vertical="center" wrapText="1"/>
    </xf>
    <xf numFmtId="164" fontId="6" fillId="0" borderId="0" xfId="2" applyFont="1" applyFill="1" applyBorder="1" applyAlignment="1">
      <alignment vertical="center"/>
    </xf>
    <xf numFmtId="164" fontId="6" fillId="0" borderId="0" xfId="2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164" fontId="4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5" fillId="0" borderId="1" xfId="2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vertical="center"/>
    </xf>
    <xf numFmtId="164" fontId="6" fillId="0" borderId="1" xfId="2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wrapText="1"/>
    </xf>
    <xf numFmtId="164" fontId="6" fillId="0" borderId="1" xfId="2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164" fontId="6" fillId="0" borderId="1" xfId="2" applyFont="1" applyFill="1" applyBorder="1"/>
    <xf numFmtId="49" fontId="6" fillId="0" borderId="1" xfId="2" applyNumberFormat="1" applyFont="1" applyFill="1" applyBorder="1" applyAlignment="1">
      <alignment horizontal="left"/>
    </xf>
    <xf numFmtId="49" fontId="6" fillId="0" borderId="1" xfId="2" applyNumberFormat="1" applyFont="1" applyFill="1" applyBorder="1" applyAlignment="1">
      <alignment wrapText="1"/>
    </xf>
    <xf numFmtId="49" fontId="6" fillId="0" borderId="1" xfId="2" applyNumberFormat="1" applyFont="1" applyFill="1" applyBorder="1" applyAlignment="1">
      <alignment horizontal="left" wrapText="1"/>
    </xf>
    <xf numFmtId="49" fontId="6" fillId="0" borderId="1" xfId="2" applyNumberFormat="1" applyFont="1" applyFill="1" applyBorder="1"/>
    <xf numFmtId="0" fontId="11" fillId="0" borderId="1" xfId="0" applyFont="1" applyFill="1" applyBorder="1" applyAlignment="1">
      <alignment horizontal="left" vertical="top" wrapText="1"/>
    </xf>
    <xf numFmtId="164" fontId="6" fillId="0" borderId="1" xfId="2" applyFont="1" applyFill="1" applyBorder="1" applyAlignment="1">
      <alignment horizontal="left"/>
    </xf>
    <xf numFmtId="164" fontId="4" fillId="0" borderId="7" xfId="2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/>
    </xf>
    <xf numFmtId="164" fontId="6" fillId="0" borderId="7" xfId="2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10" fillId="0" borderId="0" xfId="2" applyFont="1" applyFill="1" applyAlignment="1">
      <alignment horizontal="center" vertical="center"/>
    </xf>
    <xf numFmtId="43" fontId="6" fillId="0" borderId="0" xfId="0" applyNumberFormat="1" applyFont="1" applyFill="1" applyAlignment="1">
      <alignment horizontal="left" vertical="center" wrapText="1"/>
    </xf>
    <xf numFmtId="164" fontId="6" fillId="0" borderId="0" xfId="0" applyNumberFormat="1" applyFont="1" applyFill="1" applyAlignment="1">
      <alignment horizontal="left" vertical="center" wrapText="1"/>
    </xf>
    <xf numFmtId="164" fontId="6" fillId="0" borderId="0" xfId="2" applyFont="1" applyFill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66" fontId="6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4" fontId="6" fillId="0" borderId="0" xfId="2" applyFont="1" applyFill="1" applyAlignment="1">
      <alignment horizontal="right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d\public\&#1054;&#1054;&#1052;&#1057;\&#1059;&#1090;&#1074;&#1077;&#1088;&#1078;&#1076;&#1077;&#1085;&#1085;&#1099;&#1077;%20&#1086;&#1073;&#1098;&#1077;&#1084;&#1099;%20&#1085;&#1072;%202015%20&#1075;&#1086;&#1076;\&#1085;&#1072;%2001.11.2015%20-%20&#1082;&#1086;&#1087;&#1080;&#1103;\&#1054;&#1073;&#1098;&#1077;&#1084;&#1099;%20&#1074;%20&#1090;&#1072;&#1073;&#1083;&#1080;&#1094;&#1072;&#1093;%20&#1085;&#1072;%2001.11.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d\public\&#1054;&#1054;&#1052;&#1057;\&#1059;&#1090;&#1074;&#1077;&#1088;&#1078;&#1076;&#1077;&#1085;&#1085;&#1099;&#1077;%20&#1086;&#1073;&#1098;&#1077;&#1084;&#1099;%20&#1085;&#1072;%202015%20&#1075;&#1086;&#1076;\&#1085;&#1072;%2001.01.2015\&#1086;&#1073;&#1098;&#1077;&#1084;&#1099;%20&#1074;%20&#1090;&#1072;&#1073;&#1083;&#1080;&#1094;&#1072;&#1093;%20&#1085;&#1072;%2001.01.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рректировки"/>
      <sheetName val="объемы общие"/>
      <sheetName val="диализ"/>
      <sheetName val="вмп"/>
      <sheetName val="кругл ст"/>
      <sheetName val="реаб кругл ст"/>
      <sheetName val="днев"/>
      <sheetName val="реаб днев"/>
      <sheetName val="поликлиника"/>
      <sheetName val="Скорая МП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"/>
      <sheetName val="диализ"/>
      <sheetName val="вмп"/>
      <sheetName val="кругл"/>
      <sheetName val="реаб кругл"/>
      <sheetName val="дневн"/>
      <sheetName val="реаб днев"/>
      <sheetName val="поликлиника"/>
      <sheetName val="Скорая М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66"/>
  <sheetViews>
    <sheetView tabSelected="1" view="pageBreakPreview" zoomScale="50" zoomScaleNormal="40" zoomScaleSheetLayoutView="50" workbookViewId="0">
      <pane xSplit="4" ySplit="15" topLeftCell="E115" activePane="bottomRight" state="frozen"/>
      <selection pane="topRight" activeCell="D1" sqref="D1"/>
      <selection pane="bottomLeft" activeCell="A8" sqref="A8"/>
      <selection pane="bottomRight" activeCell="O1" sqref="O1:P1"/>
    </sheetView>
  </sheetViews>
  <sheetFormatPr defaultColWidth="9.140625" defaultRowHeight="20.25"/>
  <cols>
    <col min="1" max="1" width="8.5703125" style="3" customWidth="1"/>
    <col min="2" max="2" width="32.42578125" style="4" hidden="1" customWidth="1"/>
    <col min="3" max="3" width="41.5703125" style="4" customWidth="1"/>
    <col min="4" max="4" width="61.7109375" style="5" customWidth="1"/>
    <col min="5" max="5" width="14.28515625" style="5" customWidth="1"/>
    <col min="6" max="6" width="15.140625" style="5" customWidth="1"/>
    <col min="7" max="7" width="32.28515625" style="5" customWidth="1"/>
    <col min="8" max="8" width="23.42578125" style="5" customWidth="1"/>
    <col min="9" max="9" width="21.42578125" style="3" customWidth="1"/>
    <col min="10" max="10" width="22.140625" style="3" customWidth="1"/>
    <col min="11" max="11" width="22.42578125" style="3" customWidth="1"/>
    <col min="12" max="12" width="18" style="3" customWidth="1"/>
    <col min="13" max="13" width="28.42578125" style="6" customWidth="1"/>
    <col min="14" max="14" width="30" style="6" customWidth="1"/>
    <col min="15" max="15" width="33.5703125" style="9" customWidth="1"/>
    <col min="16" max="16" width="34" style="10" customWidth="1"/>
    <col min="17" max="17" width="35.42578125" style="3" customWidth="1"/>
    <col min="18" max="18" width="13.7109375" style="3" customWidth="1"/>
    <col min="19" max="19" width="26.140625" style="3" customWidth="1"/>
    <col min="20" max="20" width="16.85546875" style="3" customWidth="1"/>
    <col min="21" max="21" width="21.28515625" style="3" customWidth="1"/>
    <col min="22" max="23" width="26.140625" style="3" customWidth="1"/>
    <col min="24" max="24" width="19.42578125" style="3" customWidth="1"/>
    <col min="25" max="16384" width="9.140625" style="3"/>
  </cols>
  <sheetData>
    <row r="1" spans="1:20" s="54" customFormat="1">
      <c r="B1" s="4"/>
      <c r="C1" s="4"/>
      <c r="D1" s="5"/>
      <c r="E1" s="5"/>
      <c r="F1" s="5"/>
      <c r="G1" s="5"/>
      <c r="H1" s="5"/>
      <c r="M1" s="6"/>
      <c r="N1" s="6"/>
      <c r="O1" s="82" t="s">
        <v>311</v>
      </c>
      <c r="P1" s="82"/>
    </row>
    <row r="2" spans="1:20" s="54" customFormat="1">
      <c r="B2" s="4"/>
      <c r="C2" s="4"/>
      <c r="D2" s="5"/>
      <c r="E2" s="5"/>
      <c r="F2" s="5"/>
      <c r="G2" s="5"/>
      <c r="H2" s="5"/>
      <c r="M2" s="6"/>
      <c r="N2" s="6"/>
      <c r="O2" s="82" t="s">
        <v>309</v>
      </c>
      <c r="P2" s="82"/>
    </row>
    <row r="3" spans="1:20" s="54" customFormat="1">
      <c r="B3" s="4"/>
      <c r="C3" s="4"/>
      <c r="D3" s="5"/>
      <c r="E3" s="5"/>
      <c r="F3" s="5"/>
      <c r="G3" s="5"/>
      <c r="H3" s="5"/>
      <c r="M3" s="6"/>
      <c r="N3" s="6"/>
      <c r="O3" s="9"/>
      <c r="P3" s="10"/>
    </row>
    <row r="4" spans="1:20">
      <c r="O4" s="1"/>
      <c r="P4" s="39" t="s">
        <v>206</v>
      </c>
    </row>
    <row r="5" spans="1:20">
      <c r="O5" s="87" t="s">
        <v>15</v>
      </c>
      <c r="P5" s="87"/>
    </row>
    <row r="6" spans="1:20">
      <c r="O6" s="2"/>
      <c r="P6" s="53" t="s">
        <v>223</v>
      </c>
    </row>
    <row r="7" spans="1:20">
      <c r="O7" s="2"/>
      <c r="P7" s="39"/>
    </row>
    <row r="8" spans="1:20" ht="36" customHeight="1">
      <c r="A8" s="59" t="s">
        <v>204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</row>
    <row r="9" spans="1:20" ht="21.75" customHeight="1">
      <c r="A9" s="7"/>
      <c r="B9" s="8"/>
      <c r="C9" s="8"/>
      <c r="D9" s="7"/>
      <c r="E9" s="7"/>
      <c r="F9" s="7"/>
      <c r="G9" s="7"/>
      <c r="H9" s="7"/>
      <c r="I9" s="6"/>
      <c r="J9" s="6"/>
      <c r="K9" s="6"/>
      <c r="L9" s="6"/>
    </row>
    <row r="10" spans="1:20" s="11" customFormat="1" ht="56.25" customHeight="1">
      <c r="A10" s="60" t="s">
        <v>217</v>
      </c>
      <c r="B10" s="61"/>
      <c r="C10" s="61"/>
      <c r="D10" s="62"/>
      <c r="E10" s="69" t="s">
        <v>218</v>
      </c>
      <c r="F10" s="69"/>
      <c r="G10" s="70" t="s">
        <v>114</v>
      </c>
      <c r="H10" s="71" t="s">
        <v>14</v>
      </c>
      <c r="I10" s="72"/>
      <c r="J10" s="72"/>
      <c r="K10" s="73"/>
      <c r="L10" s="77" t="s">
        <v>0</v>
      </c>
      <c r="M10" s="78" t="s">
        <v>219</v>
      </c>
      <c r="N10" s="78" t="s">
        <v>221</v>
      </c>
      <c r="O10" s="81" t="s">
        <v>224</v>
      </c>
      <c r="P10" s="81" t="s">
        <v>308</v>
      </c>
    </row>
    <row r="11" spans="1:20" s="11" customFormat="1" ht="22.5" customHeight="1">
      <c r="A11" s="63"/>
      <c r="B11" s="64"/>
      <c r="C11" s="64"/>
      <c r="D11" s="65"/>
      <c r="E11" s="70" t="s">
        <v>2</v>
      </c>
      <c r="F11" s="70" t="s">
        <v>220</v>
      </c>
      <c r="G11" s="70"/>
      <c r="H11" s="74"/>
      <c r="I11" s="75"/>
      <c r="J11" s="75"/>
      <c r="K11" s="76"/>
      <c r="L11" s="77"/>
      <c r="M11" s="79"/>
      <c r="N11" s="79"/>
      <c r="O11" s="81"/>
      <c r="P11" s="81"/>
    </row>
    <row r="12" spans="1:20" s="11" customFormat="1" ht="67.5" customHeight="1">
      <c r="A12" s="63"/>
      <c r="B12" s="64"/>
      <c r="C12" s="64"/>
      <c r="D12" s="65"/>
      <c r="E12" s="70"/>
      <c r="F12" s="70"/>
      <c r="G12" s="70"/>
      <c r="H12" s="40" t="s">
        <v>222</v>
      </c>
      <c r="I12" s="40" t="s">
        <v>207</v>
      </c>
      <c r="J12" s="40" t="s">
        <v>208</v>
      </c>
      <c r="K12" s="43" t="s">
        <v>209</v>
      </c>
      <c r="L12" s="77"/>
      <c r="M12" s="79"/>
      <c r="N12" s="79"/>
      <c r="O12" s="81"/>
      <c r="P12" s="81"/>
    </row>
    <row r="13" spans="1:20" s="11" customFormat="1" ht="33.75" customHeight="1">
      <c r="A13" s="66"/>
      <c r="B13" s="67"/>
      <c r="C13" s="67"/>
      <c r="D13" s="68"/>
      <c r="E13" s="70"/>
      <c r="F13" s="70"/>
      <c r="G13" s="70"/>
      <c r="H13" s="12">
        <v>288580</v>
      </c>
      <c r="I13" s="12">
        <v>1442900</v>
      </c>
      <c r="J13" s="12">
        <v>2885800</v>
      </c>
      <c r="K13" s="36">
        <v>3430600</v>
      </c>
      <c r="L13" s="77"/>
      <c r="M13" s="80"/>
      <c r="N13" s="80"/>
      <c r="O13" s="81"/>
      <c r="P13" s="81"/>
      <c r="Q13" s="44"/>
      <c r="R13" s="44"/>
    </row>
    <row r="14" spans="1:20" ht="41.25" customHeight="1">
      <c r="A14" s="13" t="s">
        <v>1</v>
      </c>
      <c r="B14" s="41" t="s">
        <v>195</v>
      </c>
      <c r="C14" s="14" t="s">
        <v>195</v>
      </c>
      <c r="D14" s="13" t="s">
        <v>2</v>
      </c>
      <c r="E14" s="13"/>
      <c r="F14" s="13"/>
      <c r="G14" s="13"/>
      <c r="H14" s="13">
        <f>SUM(H15+H26+H54+H63+H83+H103+H112+H123+H136+H147+H153+H159+H161)</f>
        <v>2</v>
      </c>
      <c r="I14" s="13">
        <f>SUM(I15+I26+I54+I63+I83+I103+I112+I123+I136+I147+I153+I159+I161)</f>
        <v>101</v>
      </c>
      <c r="J14" s="13">
        <f>SUM(J15+J26+J54+J63+J83+J103+J112+J123+J136+J147+J153+J159+J161)</f>
        <v>25</v>
      </c>
      <c r="K14" s="13">
        <f>SUM(K15+K26+K54+K63+K83+K103+K112+K123+K136+K147+K153+K159+K161)</f>
        <v>7</v>
      </c>
      <c r="L14" s="13">
        <f>SUM(L15+L26+L54+L63+L83+L103+L112+L123+L136+L147+L153+L159+L161)</f>
        <v>135</v>
      </c>
      <c r="M14" s="13"/>
      <c r="N14" s="13"/>
      <c r="O14" s="15">
        <f>SUM(O15+O26+O54+O63+O83+O103+O112+O123+O136+O147+O153+O159+O161)</f>
        <v>195106830.18000001</v>
      </c>
      <c r="P14" s="15">
        <f>SUM(P15+P26+P54+P63+P83+P103+P112+P123+P136+P147+P153+P159+P161)</f>
        <v>16275040.749999998</v>
      </c>
      <c r="Q14" s="4"/>
      <c r="R14" s="4"/>
      <c r="S14" s="37"/>
      <c r="T14" s="37"/>
    </row>
    <row r="15" spans="1:20" ht="78.75" customHeight="1">
      <c r="A15" s="55" t="s">
        <v>3</v>
      </c>
      <c r="B15" s="56"/>
      <c r="C15" s="57"/>
      <c r="D15" s="58"/>
      <c r="E15" s="42"/>
      <c r="F15" s="42"/>
      <c r="G15" s="16"/>
      <c r="H15" s="17">
        <f>SUM(H16:H25)</f>
        <v>0</v>
      </c>
      <c r="I15" s="17">
        <f>SUM(I16:I25)</f>
        <v>7</v>
      </c>
      <c r="J15" s="17">
        <f>SUM(J16:J25)</f>
        <v>3</v>
      </c>
      <c r="K15" s="17">
        <f>SUM(K16:K25)</f>
        <v>0</v>
      </c>
      <c r="L15" s="17">
        <f>SUM(L16:L25)</f>
        <v>10</v>
      </c>
      <c r="M15" s="17"/>
      <c r="N15" s="17"/>
      <c r="O15" s="18">
        <f>SUM(O16:O25)</f>
        <v>16556988.92</v>
      </c>
      <c r="P15" s="18">
        <f>SUM(P16:P25)</f>
        <v>1379749.0799999998</v>
      </c>
      <c r="S15" s="37"/>
      <c r="T15" s="37"/>
    </row>
    <row r="16" spans="1:20" ht="24.95" customHeight="1">
      <c r="A16" s="17">
        <v>1</v>
      </c>
      <c r="B16" s="19" t="s">
        <v>22</v>
      </c>
      <c r="C16" s="20" t="s">
        <v>18</v>
      </c>
      <c r="D16" s="48" t="s">
        <v>122</v>
      </c>
      <c r="E16" s="49">
        <v>186</v>
      </c>
      <c r="F16" s="49">
        <v>30</v>
      </c>
      <c r="G16" s="49" t="str">
        <f>IF(Q16=V16,"соответствует",IF(Q16&lt;V16,"не соответствует",IF(Q16&gt;V16,"соответствует")))</f>
        <v>соответствует</v>
      </c>
      <c r="H16" s="49"/>
      <c r="I16" s="49">
        <v>1</v>
      </c>
      <c r="J16" s="49"/>
      <c r="K16" s="49"/>
      <c r="L16" s="17">
        <f>I16+J16+K16</f>
        <v>1</v>
      </c>
      <c r="M16" s="22">
        <v>0.61619999999999997</v>
      </c>
      <c r="N16" s="22">
        <v>1.0018</v>
      </c>
      <c r="O16" s="18">
        <v>889114.98</v>
      </c>
      <c r="P16" s="18">
        <v>74092.92</v>
      </c>
      <c r="S16" s="37"/>
      <c r="T16" s="37"/>
    </row>
    <row r="17" spans="1:23" ht="24.95" customHeight="1">
      <c r="A17" s="17">
        <v>2</v>
      </c>
      <c r="B17" s="19" t="s">
        <v>21</v>
      </c>
      <c r="C17" s="20" t="s">
        <v>20</v>
      </c>
      <c r="D17" s="48" t="s">
        <v>120</v>
      </c>
      <c r="E17" s="49">
        <v>632</v>
      </c>
      <c r="F17" s="49">
        <v>68</v>
      </c>
      <c r="G17" s="49" t="str">
        <f t="shared" ref="G17:G25" si="0">IF(Q17=V17,"соответствует",IF(Q17&lt;V17,"не соответствует",IF(Q17&gt;V17,"соответствует")))</f>
        <v>соответствует</v>
      </c>
      <c r="H17" s="49"/>
      <c r="I17" s="49">
        <v>1</v>
      </c>
      <c r="J17" s="49"/>
      <c r="K17" s="49"/>
      <c r="L17" s="17">
        <f t="shared" ref="L17:L25" si="1">I17+J17+K17</f>
        <v>1</v>
      </c>
      <c r="M17" s="22">
        <v>1</v>
      </c>
      <c r="N17" s="22">
        <v>1</v>
      </c>
      <c r="O17" s="18">
        <v>1442900</v>
      </c>
      <c r="P17" s="18">
        <v>120241.67</v>
      </c>
      <c r="S17" s="37"/>
      <c r="T17" s="37"/>
    </row>
    <row r="18" spans="1:23" ht="24.95" customHeight="1">
      <c r="A18" s="17">
        <v>3</v>
      </c>
      <c r="B18" s="19" t="s">
        <v>26</v>
      </c>
      <c r="C18" s="20" t="s">
        <v>21</v>
      </c>
      <c r="D18" s="48" t="s">
        <v>116</v>
      </c>
      <c r="E18" s="49">
        <v>1012</v>
      </c>
      <c r="F18" s="49">
        <v>267</v>
      </c>
      <c r="G18" s="49" t="str">
        <f t="shared" si="0"/>
        <v>соответствует</v>
      </c>
      <c r="H18" s="49"/>
      <c r="I18" s="49"/>
      <c r="J18" s="49">
        <v>1</v>
      </c>
      <c r="K18" s="49"/>
      <c r="L18" s="17">
        <f t="shared" si="1"/>
        <v>1</v>
      </c>
      <c r="M18" s="22">
        <v>1</v>
      </c>
      <c r="N18" s="22">
        <v>1</v>
      </c>
      <c r="O18" s="18">
        <v>2885800</v>
      </c>
      <c r="P18" s="18">
        <v>240483.33</v>
      </c>
      <c r="S18" s="37"/>
      <c r="T18" s="37"/>
    </row>
    <row r="19" spans="1:23" ht="24.95" customHeight="1">
      <c r="A19" s="17">
        <v>4</v>
      </c>
      <c r="B19" s="19" t="s">
        <v>27</v>
      </c>
      <c r="C19" s="20" t="s">
        <v>22</v>
      </c>
      <c r="D19" s="48" t="s">
        <v>225</v>
      </c>
      <c r="E19" s="49">
        <v>941</v>
      </c>
      <c r="F19" s="49">
        <v>211</v>
      </c>
      <c r="G19" s="49" t="str">
        <f t="shared" si="0"/>
        <v>соответствует</v>
      </c>
      <c r="H19" s="49"/>
      <c r="I19" s="49"/>
      <c r="J19" s="49">
        <v>1</v>
      </c>
      <c r="K19" s="49"/>
      <c r="L19" s="17">
        <f t="shared" si="1"/>
        <v>1</v>
      </c>
      <c r="M19" s="22">
        <v>0.87170000000000003</v>
      </c>
      <c r="N19" s="22">
        <v>1</v>
      </c>
      <c r="O19" s="18">
        <v>2515551.86</v>
      </c>
      <c r="P19" s="18">
        <v>209629.32</v>
      </c>
      <c r="S19" s="37"/>
      <c r="T19" s="37"/>
    </row>
    <row r="20" spans="1:23" ht="24.95" customHeight="1">
      <c r="A20" s="17">
        <v>5</v>
      </c>
      <c r="B20" s="19" t="s">
        <v>19</v>
      </c>
      <c r="C20" s="20" t="s">
        <v>25</v>
      </c>
      <c r="D20" s="48" t="s">
        <v>121</v>
      </c>
      <c r="E20" s="49">
        <v>501</v>
      </c>
      <c r="F20" s="49">
        <v>60</v>
      </c>
      <c r="G20" s="49" t="str">
        <f t="shared" si="0"/>
        <v>соответствует</v>
      </c>
      <c r="H20" s="49"/>
      <c r="I20" s="49">
        <v>1</v>
      </c>
      <c r="J20" s="49"/>
      <c r="K20" s="49"/>
      <c r="L20" s="17">
        <f t="shared" si="1"/>
        <v>1</v>
      </c>
      <c r="M20" s="22">
        <v>1</v>
      </c>
      <c r="N20" s="22">
        <v>1</v>
      </c>
      <c r="O20" s="18">
        <v>1442900</v>
      </c>
      <c r="P20" s="18">
        <v>120241.67</v>
      </c>
      <c r="S20" s="37"/>
      <c r="T20" s="37"/>
    </row>
    <row r="21" spans="1:23" ht="24.95" customHeight="1">
      <c r="A21" s="17">
        <v>6</v>
      </c>
      <c r="B21" s="19" t="s">
        <v>23</v>
      </c>
      <c r="C21" s="20" t="s">
        <v>19</v>
      </c>
      <c r="D21" s="48" t="s">
        <v>117</v>
      </c>
      <c r="E21" s="49">
        <v>326</v>
      </c>
      <c r="F21" s="49">
        <v>100</v>
      </c>
      <c r="G21" s="49" t="str">
        <f t="shared" si="0"/>
        <v>соответствует</v>
      </c>
      <c r="H21" s="49"/>
      <c r="I21" s="49">
        <v>1</v>
      </c>
      <c r="J21" s="49"/>
      <c r="K21" s="49"/>
      <c r="L21" s="17">
        <f t="shared" si="1"/>
        <v>1</v>
      </c>
      <c r="M21" s="22">
        <v>1.0033000000000001</v>
      </c>
      <c r="N21" s="22">
        <v>1.0033000000000001</v>
      </c>
      <c r="O21" s="18">
        <v>1447661.57</v>
      </c>
      <c r="P21" s="18">
        <v>120638.46</v>
      </c>
      <c r="S21" s="37"/>
      <c r="T21" s="37"/>
    </row>
    <row r="22" spans="1:23" ht="50.25" customHeight="1">
      <c r="A22" s="17">
        <v>7</v>
      </c>
      <c r="B22" s="16" t="s">
        <v>24</v>
      </c>
      <c r="C22" s="20" t="s">
        <v>26</v>
      </c>
      <c r="D22" s="50" t="s">
        <v>226</v>
      </c>
      <c r="E22" s="49">
        <v>265</v>
      </c>
      <c r="F22" s="49">
        <v>67</v>
      </c>
      <c r="G22" s="49" t="str">
        <f t="shared" si="0"/>
        <v>соответствует</v>
      </c>
      <c r="H22" s="49"/>
      <c r="I22" s="49">
        <v>1</v>
      </c>
      <c r="J22" s="49"/>
      <c r="K22" s="49"/>
      <c r="L22" s="23">
        <f t="shared" si="1"/>
        <v>1</v>
      </c>
      <c r="M22" s="22">
        <v>1.0027999999999999</v>
      </c>
      <c r="N22" s="22">
        <v>1.0027999999999999</v>
      </c>
      <c r="O22" s="18">
        <v>1446940.12</v>
      </c>
      <c r="P22" s="18">
        <v>120578.34</v>
      </c>
      <c r="S22" s="37"/>
      <c r="T22" s="37"/>
    </row>
    <row r="23" spans="1:23" ht="24.95" customHeight="1">
      <c r="A23" s="17">
        <v>8</v>
      </c>
      <c r="B23" s="19" t="s">
        <v>20</v>
      </c>
      <c r="C23" s="20" t="s">
        <v>27</v>
      </c>
      <c r="D23" s="48" t="s">
        <v>227</v>
      </c>
      <c r="E23" s="49">
        <v>604</v>
      </c>
      <c r="F23" s="49">
        <v>105</v>
      </c>
      <c r="G23" s="49" t="str">
        <f t="shared" si="0"/>
        <v>соответствует</v>
      </c>
      <c r="H23" s="49"/>
      <c r="I23" s="49">
        <v>1</v>
      </c>
      <c r="J23" s="49"/>
      <c r="K23" s="49"/>
      <c r="L23" s="17">
        <f t="shared" si="1"/>
        <v>1</v>
      </c>
      <c r="M23" s="22">
        <v>1.0019</v>
      </c>
      <c r="N23" s="22">
        <v>1.0019</v>
      </c>
      <c r="O23" s="18">
        <v>1445641.51</v>
      </c>
      <c r="P23" s="18">
        <v>120470.13</v>
      </c>
      <c r="S23" s="37"/>
      <c r="T23" s="37"/>
    </row>
    <row r="24" spans="1:23" ht="36.75" customHeight="1">
      <c r="A24" s="17">
        <v>9</v>
      </c>
      <c r="B24" s="19" t="s">
        <v>25</v>
      </c>
      <c r="C24" s="20" t="s">
        <v>24</v>
      </c>
      <c r="D24" s="48" t="s">
        <v>119</v>
      </c>
      <c r="E24" s="49">
        <v>454</v>
      </c>
      <c r="F24" s="49">
        <v>117</v>
      </c>
      <c r="G24" s="49" t="str">
        <f>IF(Q24=V24,"соответствует",IF(Q24&lt;V24,"не соответствует",IF(Q24&gt;V24,"соответствует")))</f>
        <v>соответствует</v>
      </c>
      <c r="H24" s="49"/>
      <c r="I24" s="49">
        <v>1</v>
      </c>
      <c r="J24" s="49"/>
      <c r="K24" s="49"/>
      <c r="L24" s="17">
        <f t="shared" si="1"/>
        <v>1</v>
      </c>
      <c r="M24" s="22">
        <v>1.0027999999999999</v>
      </c>
      <c r="N24" s="22">
        <v>1.0027999999999999</v>
      </c>
      <c r="O24" s="18">
        <v>1446940.12</v>
      </c>
      <c r="P24" s="18">
        <v>120578.34</v>
      </c>
      <c r="S24" s="37"/>
      <c r="T24" s="37"/>
    </row>
    <row r="25" spans="1:23" ht="36.75" customHeight="1">
      <c r="A25" s="17">
        <v>10</v>
      </c>
      <c r="B25" s="19" t="s">
        <v>18</v>
      </c>
      <c r="C25" s="20" t="s">
        <v>23</v>
      </c>
      <c r="D25" s="48" t="s">
        <v>118</v>
      </c>
      <c r="E25" s="49">
        <v>921</v>
      </c>
      <c r="F25" s="49">
        <v>186</v>
      </c>
      <c r="G25" s="49" t="str">
        <f t="shared" si="0"/>
        <v>соответствует</v>
      </c>
      <c r="H25" s="49"/>
      <c r="I25" s="49"/>
      <c r="J25" s="49">
        <v>1</v>
      </c>
      <c r="K25" s="49"/>
      <c r="L25" s="17">
        <f t="shared" si="1"/>
        <v>1</v>
      </c>
      <c r="M25" s="22">
        <v>0.55220000000000002</v>
      </c>
      <c r="N25" s="22">
        <v>1.0022</v>
      </c>
      <c r="O25" s="18">
        <v>1593538.76</v>
      </c>
      <c r="P25" s="18">
        <v>132794.9</v>
      </c>
      <c r="S25" s="37"/>
      <c r="T25" s="37"/>
    </row>
    <row r="26" spans="1:23" ht="77.25" customHeight="1">
      <c r="A26" s="55" t="s">
        <v>4</v>
      </c>
      <c r="B26" s="56"/>
      <c r="C26" s="56"/>
      <c r="D26" s="58"/>
      <c r="E26" s="42"/>
      <c r="F26" s="42"/>
      <c r="G26" s="24"/>
      <c r="H26" s="17">
        <f>SUM(H27:H53)</f>
        <v>2</v>
      </c>
      <c r="I26" s="17">
        <f>SUM(I27:I53)</f>
        <v>23</v>
      </c>
      <c r="J26" s="17">
        <f>SUM(J27:J53)</f>
        <v>2</v>
      </c>
      <c r="K26" s="17">
        <f t="shared" ref="K26" si="2">SUM(K27:K53)</f>
        <v>0</v>
      </c>
      <c r="L26" s="17">
        <f>SUM(L27:L53)</f>
        <v>27</v>
      </c>
      <c r="M26" s="17"/>
      <c r="N26" s="17"/>
      <c r="O26" s="18">
        <f>SUM(O27:O53)</f>
        <v>29758629.319999997</v>
      </c>
      <c r="P26" s="18">
        <f>SUM(P27:P53)</f>
        <v>2479885.79</v>
      </c>
      <c r="S26" s="37"/>
      <c r="T26" s="37"/>
    </row>
    <row r="27" spans="1:23" s="26" customFormat="1" ht="24.95" customHeight="1">
      <c r="A27" s="17">
        <v>1</v>
      </c>
      <c r="B27" s="19" t="s">
        <v>28</v>
      </c>
      <c r="C27" s="20" t="s">
        <v>28</v>
      </c>
      <c r="D27" s="16" t="s">
        <v>228</v>
      </c>
      <c r="E27" s="16">
        <v>337</v>
      </c>
      <c r="F27" s="16">
        <v>41</v>
      </c>
      <c r="G27" s="21" t="s">
        <v>229</v>
      </c>
      <c r="H27" s="21"/>
      <c r="I27" s="17">
        <v>1</v>
      </c>
      <c r="J27" s="17"/>
      <c r="K27" s="17"/>
      <c r="L27" s="17">
        <f>I27+J27+K27</f>
        <v>1</v>
      </c>
      <c r="M27" s="22">
        <v>1.0013000000000001</v>
      </c>
      <c r="N27" s="22">
        <v>1.0013000000000001</v>
      </c>
      <c r="O27" s="18">
        <v>1444775.77</v>
      </c>
      <c r="P27" s="25">
        <v>120397.98</v>
      </c>
      <c r="Q27" s="45"/>
      <c r="S27" s="37"/>
      <c r="T27" s="37"/>
      <c r="U27" s="46"/>
      <c r="V27" s="46"/>
      <c r="W27" s="46"/>
    </row>
    <row r="28" spans="1:23" s="26" customFormat="1" ht="24.95" customHeight="1">
      <c r="A28" s="17">
        <v>2</v>
      </c>
      <c r="B28" s="19" t="s">
        <v>30</v>
      </c>
      <c r="C28" s="20" t="s">
        <v>29</v>
      </c>
      <c r="D28" s="16" t="s">
        <v>123</v>
      </c>
      <c r="E28" s="16">
        <v>550</v>
      </c>
      <c r="F28" s="16">
        <v>69</v>
      </c>
      <c r="G28" s="21" t="s">
        <v>230</v>
      </c>
      <c r="H28" s="21"/>
      <c r="I28" s="17">
        <v>1</v>
      </c>
      <c r="J28" s="17"/>
      <c r="K28" s="17"/>
      <c r="L28" s="17">
        <f t="shared" ref="L28:L105" si="3">I28+J28+K28</f>
        <v>1</v>
      </c>
      <c r="M28" s="22">
        <v>0.61599999999999999</v>
      </c>
      <c r="N28" s="22">
        <v>1.0014000000000001</v>
      </c>
      <c r="O28" s="18">
        <v>888826.4</v>
      </c>
      <c r="P28" s="25">
        <v>74068.87</v>
      </c>
      <c r="Q28" s="45"/>
      <c r="S28" s="37"/>
      <c r="T28" s="37"/>
      <c r="U28" s="46"/>
      <c r="V28" s="46"/>
    </row>
    <row r="29" spans="1:23" s="26" customFormat="1" ht="24.95" customHeight="1">
      <c r="A29" s="17">
        <v>3</v>
      </c>
      <c r="B29" s="19" t="s">
        <v>32</v>
      </c>
      <c r="C29" s="20" t="s">
        <v>30</v>
      </c>
      <c r="D29" s="16" t="s">
        <v>231</v>
      </c>
      <c r="E29" s="16">
        <v>139</v>
      </c>
      <c r="F29" s="16">
        <v>18</v>
      </c>
      <c r="G29" s="21" t="s">
        <v>229</v>
      </c>
      <c r="H29" s="21"/>
      <c r="I29" s="17">
        <v>1</v>
      </c>
      <c r="J29" s="17"/>
      <c r="K29" s="17"/>
      <c r="L29" s="17">
        <f t="shared" si="3"/>
        <v>1</v>
      </c>
      <c r="M29" s="22">
        <v>1.0014000000000001</v>
      </c>
      <c r="N29" s="22">
        <v>1.0014000000000001</v>
      </c>
      <c r="O29" s="18">
        <v>1444920.06</v>
      </c>
      <c r="P29" s="25">
        <v>120410.01</v>
      </c>
      <c r="Q29" s="45"/>
      <c r="S29" s="37"/>
      <c r="T29" s="37"/>
      <c r="U29" s="46"/>
      <c r="V29" s="46"/>
    </row>
    <row r="30" spans="1:23" s="26" customFormat="1" ht="24.95" customHeight="1">
      <c r="A30" s="17">
        <v>4</v>
      </c>
      <c r="B30" s="19" t="s">
        <v>34</v>
      </c>
      <c r="C30" s="20" t="s">
        <v>287</v>
      </c>
      <c r="D30" s="16" t="s">
        <v>232</v>
      </c>
      <c r="E30" s="16">
        <v>649</v>
      </c>
      <c r="F30" s="16">
        <v>87</v>
      </c>
      <c r="G30" s="21" t="s">
        <v>229</v>
      </c>
      <c r="H30" s="21"/>
      <c r="I30" s="17">
        <v>1</v>
      </c>
      <c r="J30" s="17"/>
      <c r="K30" s="17"/>
      <c r="L30" s="17">
        <f t="shared" si="3"/>
        <v>1</v>
      </c>
      <c r="M30" s="22">
        <v>1.0015000000000001</v>
      </c>
      <c r="N30" s="22">
        <v>1.0015000000000001</v>
      </c>
      <c r="O30" s="18">
        <v>1445064.35</v>
      </c>
      <c r="P30" s="25">
        <v>120422.03</v>
      </c>
      <c r="Q30" s="45"/>
      <c r="S30" s="37"/>
      <c r="T30" s="37"/>
      <c r="U30" s="46"/>
      <c r="V30" s="46"/>
    </row>
    <row r="31" spans="1:23" s="26" customFormat="1" ht="24.95" customHeight="1">
      <c r="A31" s="17">
        <v>5</v>
      </c>
      <c r="B31" s="19" t="s">
        <v>36</v>
      </c>
      <c r="C31" s="20" t="s">
        <v>32</v>
      </c>
      <c r="D31" s="16" t="s">
        <v>233</v>
      </c>
      <c r="E31" s="16">
        <v>246</v>
      </c>
      <c r="F31" s="16">
        <v>30</v>
      </c>
      <c r="G31" s="21" t="s">
        <v>230</v>
      </c>
      <c r="H31" s="21"/>
      <c r="I31" s="17">
        <v>1</v>
      </c>
      <c r="J31" s="17"/>
      <c r="K31" s="17"/>
      <c r="L31" s="17">
        <f t="shared" si="3"/>
        <v>1</v>
      </c>
      <c r="M31" s="22">
        <v>0.6159</v>
      </c>
      <c r="N31" s="22">
        <v>1.0013000000000001</v>
      </c>
      <c r="O31" s="18">
        <v>888682.11</v>
      </c>
      <c r="P31" s="25">
        <v>74056.84</v>
      </c>
      <c r="Q31" s="45"/>
      <c r="S31" s="37"/>
      <c r="T31" s="37"/>
      <c r="U31" s="46"/>
      <c r="V31" s="46"/>
    </row>
    <row r="32" spans="1:23" s="26" customFormat="1" ht="24.95" customHeight="1">
      <c r="A32" s="17">
        <v>6</v>
      </c>
      <c r="B32" s="19" t="s">
        <v>37</v>
      </c>
      <c r="C32" s="20" t="s">
        <v>33</v>
      </c>
      <c r="D32" s="16" t="s">
        <v>234</v>
      </c>
      <c r="E32" s="16">
        <v>777</v>
      </c>
      <c r="F32" s="16">
        <v>96</v>
      </c>
      <c r="G32" s="21" t="s">
        <v>229</v>
      </c>
      <c r="H32" s="21"/>
      <c r="I32" s="17">
        <v>1</v>
      </c>
      <c r="J32" s="17"/>
      <c r="K32" s="17"/>
      <c r="L32" s="17">
        <f t="shared" si="3"/>
        <v>1</v>
      </c>
      <c r="M32" s="22">
        <v>1.0013000000000001</v>
      </c>
      <c r="N32" s="22">
        <v>1.0013000000000001</v>
      </c>
      <c r="O32" s="18">
        <v>1444775.77</v>
      </c>
      <c r="P32" s="25">
        <v>120397.98</v>
      </c>
      <c r="Q32" s="45"/>
      <c r="S32" s="37"/>
      <c r="T32" s="37"/>
      <c r="U32" s="46"/>
      <c r="V32" s="46"/>
    </row>
    <row r="33" spans="1:22" s="26" customFormat="1" ht="24.75" customHeight="1">
      <c r="A33" s="17">
        <v>7</v>
      </c>
      <c r="B33" s="19" t="s">
        <v>41</v>
      </c>
      <c r="C33" s="20" t="s">
        <v>34</v>
      </c>
      <c r="D33" s="16" t="s">
        <v>235</v>
      </c>
      <c r="E33" s="16">
        <v>207</v>
      </c>
      <c r="F33" s="16">
        <v>25</v>
      </c>
      <c r="G33" s="21" t="s">
        <v>230</v>
      </c>
      <c r="H33" s="21"/>
      <c r="I33" s="17">
        <v>1</v>
      </c>
      <c r="J33" s="17"/>
      <c r="K33" s="17"/>
      <c r="L33" s="17">
        <f t="shared" si="3"/>
        <v>1</v>
      </c>
      <c r="M33" s="22">
        <v>0.87170000000000003</v>
      </c>
      <c r="N33" s="22">
        <v>1</v>
      </c>
      <c r="O33" s="18">
        <v>1257775.93</v>
      </c>
      <c r="P33" s="25">
        <v>104814.66</v>
      </c>
      <c r="Q33" s="45"/>
      <c r="S33" s="37"/>
      <c r="T33" s="37"/>
      <c r="U33" s="46"/>
      <c r="V33" s="46"/>
    </row>
    <row r="34" spans="1:22" s="26" customFormat="1" ht="24.95" customHeight="1">
      <c r="A34" s="17">
        <v>8</v>
      </c>
      <c r="B34" s="19" t="s">
        <v>29</v>
      </c>
      <c r="C34" s="20" t="s">
        <v>35</v>
      </c>
      <c r="D34" s="16" t="s">
        <v>236</v>
      </c>
      <c r="E34" s="16">
        <v>966</v>
      </c>
      <c r="F34" s="16">
        <v>114</v>
      </c>
      <c r="G34" s="21" t="s">
        <v>230</v>
      </c>
      <c r="H34" s="21"/>
      <c r="I34" s="17"/>
      <c r="J34" s="17">
        <v>1</v>
      </c>
      <c r="K34" s="17"/>
      <c r="L34" s="17">
        <f t="shared" si="3"/>
        <v>1</v>
      </c>
      <c r="M34" s="22">
        <v>0.74439999999999995</v>
      </c>
      <c r="N34" s="22">
        <v>1.0013000000000001</v>
      </c>
      <c r="O34" s="18">
        <v>2148189.52</v>
      </c>
      <c r="P34" s="25">
        <v>179015.79</v>
      </c>
      <c r="Q34" s="45"/>
      <c r="S34" s="37"/>
      <c r="T34" s="37"/>
      <c r="U34" s="46"/>
      <c r="V34" s="46"/>
    </row>
    <row r="35" spans="1:22" s="26" customFormat="1" ht="24.95" customHeight="1">
      <c r="A35" s="17">
        <v>9</v>
      </c>
      <c r="B35" s="19" t="s">
        <v>31</v>
      </c>
      <c r="C35" s="20" t="s">
        <v>288</v>
      </c>
      <c r="D35" s="16" t="s">
        <v>237</v>
      </c>
      <c r="E35" s="16">
        <v>630</v>
      </c>
      <c r="F35" s="16">
        <v>74</v>
      </c>
      <c r="G35" s="21" t="s">
        <v>229</v>
      </c>
      <c r="H35" s="21"/>
      <c r="I35" s="17">
        <v>1</v>
      </c>
      <c r="J35" s="17"/>
      <c r="K35" s="17"/>
      <c r="L35" s="17">
        <f t="shared" si="3"/>
        <v>1</v>
      </c>
      <c r="M35" s="22">
        <v>1</v>
      </c>
      <c r="N35" s="22">
        <v>1</v>
      </c>
      <c r="O35" s="18">
        <v>1442900</v>
      </c>
      <c r="P35" s="25">
        <v>120241.67</v>
      </c>
      <c r="Q35" s="45"/>
      <c r="S35" s="37"/>
      <c r="T35" s="37"/>
      <c r="U35" s="46"/>
      <c r="V35" s="46"/>
    </row>
    <row r="36" spans="1:22" s="26" customFormat="1" ht="24.95" customHeight="1">
      <c r="A36" s="17">
        <v>10</v>
      </c>
      <c r="B36" s="19" t="s">
        <v>33</v>
      </c>
      <c r="C36" s="20" t="s">
        <v>37</v>
      </c>
      <c r="D36" s="16" t="s">
        <v>238</v>
      </c>
      <c r="E36" s="16">
        <v>313</v>
      </c>
      <c r="F36" s="16">
        <v>42</v>
      </c>
      <c r="G36" s="21" t="s">
        <v>229</v>
      </c>
      <c r="H36" s="21"/>
      <c r="I36" s="17">
        <v>1</v>
      </c>
      <c r="J36" s="17"/>
      <c r="K36" s="17"/>
      <c r="L36" s="17">
        <f t="shared" si="3"/>
        <v>1</v>
      </c>
      <c r="M36" s="22">
        <v>1.0015000000000001</v>
      </c>
      <c r="N36" s="22">
        <v>1.0015000000000001</v>
      </c>
      <c r="O36" s="18">
        <v>1445064.35</v>
      </c>
      <c r="P36" s="25">
        <v>120422.03</v>
      </c>
      <c r="Q36" s="45"/>
      <c r="S36" s="37"/>
      <c r="T36" s="37"/>
      <c r="U36" s="46"/>
      <c r="V36" s="46"/>
    </row>
    <row r="37" spans="1:22" s="26" customFormat="1" ht="24.95" customHeight="1">
      <c r="A37" s="17">
        <v>11</v>
      </c>
      <c r="B37" s="19" t="s">
        <v>35</v>
      </c>
      <c r="C37" s="20" t="s">
        <v>41</v>
      </c>
      <c r="D37" s="16" t="s">
        <v>239</v>
      </c>
      <c r="E37" s="16">
        <v>219</v>
      </c>
      <c r="F37" s="16">
        <v>24</v>
      </c>
      <c r="G37" s="21" t="s">
        <v>229</v>
      </c>
      <c r="H37" s="21"/>
      <c r="I37" s="17">
        <v>1</v>
      </c>
      <c r="J37" s="17"/>
      <c r="K37" s="17"/>
      <c r="L37" s="17">
        <f t="shared" si="3"/>
        <v>1</v>
      </c>
      <c r="M37" s="22">
        <v>1.0012000000000001</v>
      </c>
      <c r="N37" s="22">
        <v>1.0012000000000001</v>
      </c>
      <c r="O37" s="18">
        <v>1444631.48</v>
      </c>
      <c r="P37" s="38">
        <v>120385.96</v>
      </c>
      <c r="Q37" s="45"/>
      <c r="S37" s="37"/>
      <c r="T37" s="37"/>
      <c r="U37" s="46"/>
      <c r="V37" s="46"/>
    </row>
    <row r="38" spans="1:22" s="26" customFormat="1" ht="24.95" customHeight="1">
      <c r="A38" s="17">
        <v>12</v>
      </c>
      <c r="B38" s="19" t="s">
        <v>38</v>
      </c>
      <c r="C38" s="20" t="s">
        <v>38</v>
      </c>
      <c r="D38" s="16" t="s">
        <v>240</v>
      </c>
      <c r="E38" s="16">
        <v>642</v>
      </c>
      <c r="F38" s="16">
        <v>72</v>
      </c>
      <c r="G38" s="21" t="s">
        <v>230</v>
      </c>
      <c r="H38" s="21"/>
      <c r="I38" s="17">
        <v>1</v>
      </c>
      <c r="J38" s="17"/>
      <c r="K38" s="17"/>
      <c r="L38" s="17">
        <f t="shared" si="3"/>
        <v>1</v>
      </c>
      <c r="M38" s="22">
        <v>0.61580000000000001</v>
      </c>
      <c r="N38" s="22">
        <v>1.0012000000000001</v>
      </c>
      <c r="O38" s="18">
        <v>888537.82</v>
      </c>
      <c r="P38" s="25">
        <v>74044.820000000007</v>
      </c>
      <c r="Q38" s="45"/>
      <c r="S38" s="37"/>
      <c r="T38" s="37"/>
      <c r="U38" s="46"/>
      <c r="V38" s="46"/>
    </row>
    <row r="39" spans="1:22" s="26" customFormat="1" ht="24.95" customHeight="1">
      <c r="A39" s="17">
        <v>13</v>
      </c>
      <c r="B39" s="19" t="s">
        <v>39</v>
      </c>
      <c r="C39" s="20" t="s">
        <v>197</v>
      </c>
      <c r="D39" s="16" t="s">
        <v>127</v>
      </c>
      <c r="E39" s="16">
        <v>1194</v>
      </c>
      <c r="F39" s="16">
        <v>145</v>
      </c>
      <c r="G39" s="21" t="s">
        <v>230</v>
      </c>
      <c r="H39" s="21"/>
      <c r="I39" s="17"/>
      <c r="J39" s="17">
        <v>1</v>
      </c>
      <c r="K39" s="17"/>
      <c r="L39" s="17">
        <f t="shared" si="3"/>
        <v>1</v>
      </c>
      <c r="M39" s="22">
        <v>0.55169999999999997</v>
      </c>
      <c r="N39" s="22">
        <v>1.0013000000000001</v>
      </c>
      <c r="O39" s="18">
        <v>1592095.86</v>
      </c>
      <c r="P39" s="25">
        <v>132674.66</v>
      </c>
      <c r="Q39" s="45"/>
      <c r="S39" s="37"/>
      <c r="T39" s="37"/>
      <c r="U39" s="46"/>
      <c r="V39" s="46"/>
    </row>
    <row r="40" spans="1:22" s="26" customFormat="1" ht="24.95" customHeight="1">
      <c r="A40" s="17">
        <v>14</v>
      </c>
      <c r="B40" s="27" t="s">
        <v>40</v>
      </c>
      <c r="C40" s="20" t="s">
        <v>200</v>
      </c>
      <c r="D40" s="16" t="s">
        <v>130</v>
      </c>
      <c r="E40" s="16">
        <v>162</v>
      </c>
      <c r="F40" s="16">
        <v>20</v>
      </c>
      <c r="G40" s="21" t="s">
        <v>230</v>
      </c>
      <c r="H40" s="21"/>
      <c r="I40" s="17">
        <v>1</v>
      </c>
      <c r="J40" s="17"/>
      <c r="K40" s="17"/>
      <c r="L40" s="17">
        <f t="shared" si="3"/>
        <v>1</v>
      </c>
      <c r="M40" s="22">
        <v>0.6159</v>
      </c>
      <c r="N40" s="22">
        <v>1.0013000000000001</v>
      </c>
      <c r="O40" s="18">
        <v>888682.11</v>
      </c>
      <c r="P40" s="25">
        <v>74056.84</v>
      </c>
      <c r="Q40" s="45"/>
      <c r="S40" s="37"/>
      <c r="T40" s="37"/>
      <c r="U40" s="46"/>
      <c r="V40" s="46"/>
    </row>
    <row r="41" spans="1:22" s="26" customFormat="1" ht="24.95" customHeight="1">
      <c r="A41" s="17">
        <v>15</v>
      </c>
      <c r="B41" s="19" t="s">
        <v>115</v>
      </c>
      <c r="C41" s="20" t="s">
        <v>131</v>
      </c>
      <c r="D41" s="16" t="s">
        <v>132</v>
      </c>
      <c r="E41" s="16">
        <v>255</v>
      </c>
      <c r="F41" s="16">
        <v>29</v>
      </c>
      <c r="G41" s="21" t="s">
        <v>230</v>
      </c>
      <c r="H41" s="21"/>
      <c r="I41" s="17">
        <v>1</v>
      </c>
      <c r="J41" s="17"/>
      <c r="K41" s="17"/>
      <c r="L41" s="17">
        <f t="shared" si="3"/>
        <v>1</v>
      </c>
      <c r="M41" s="22">
        <v>0.61580000000000001</v>
      </c>
      <c r="N41" s="22">
        <v>1.0012000000000001</v>
      </c>
      <c r="O41" s="18">
        <v>888537.82</v>
      </c>
      <c r="P41" s="25">
        <v>74044.820000000007</v>
      </c>
      <c r="Q41" s="45"/>
      <c r="S41" s="37"/>
      <c r="T41" s="37"/>
      <c r="U41" s="46"/>
      <c r="V41" s="46"/>
    </row>
    <row r="42" spans="1:22" s="26" customFormat="1" ht="24.95" customHeight="1">
      <c r="A42" s="17">
        <v>16</v>
      </c>
      <c r="B42" s="19" t="s">
        <v>196</v>
      </c>
      <c r="C42" s="20" t="s">
        <v>39</v>
      </c>
      <c r="D42" s="16" t="s">
        <v>124</v>
      </c>
      <c r="E42" s="16">
        <v>349</v>
      </c>
      <c r="F42" s="16">
        <v>38</v>
      </c>
      <c r="G42" s="21" t="s">
        <v>230</v>
      </c>
      <c r="H42" s="21"/>
      <c r="I42" s="17">
        <v>1</v>
      </c>
      <c r="J42" s="17"/>
      <c r="K42" s="17"/>
      <c r="L42" s="17">
        <f t="shared" si="3"/>
        <v>1</v>
      </c>
      <c r="M42" s="22">
        <v>0.61580000000000001</v>
      </c>
      <c r="N42" s="22">
        <v>1.0012000000000001</v>
      </c>
      <c r="O42" s="18">
        <v>888537.82</v>
      </c>
      <c r="P42" s="25">
        <v>74044.820000000007</v>
      </c>
      <c r="Q42" s="45"/>
      <c r="S42" s="37"/>
      <c r="T42" s="37"/>
      <c r="U42" s="46"/>
      <c r="V42" s="46"/>
    </row>
    <row r="43" spans="1:22" s="26" customFormat="1" ht="24.95" customHeight="1">
      <c r="A43" s="17">
        <v>17</v>
      </c>
      <c r="B43" s="19" t="s">
        <v>197</v>
      </c>
      <c r="C43" s="20" t="s">
        <v>40</v>
      </c>
      <c r="D43" s="16" t="s">
        <v>241</v>
      </c>
      <c r="E43" s="16">
        <v>390</v>
      </c>
      <c r="F43" s="16">
        <v>44</v>
      </c>
      <c r="G43" s="21" t="s">
        <v>229</v>
      </c>
      <c r="H43" s="21"/>
      <c r="I43" s="17">
        <v>1</v>
      </c>
      <c r="J43" s="17"/>
      <c r="K43" s="17"/>
      <c r="L43" s="17">
        <f t="shared" si="3"/>
        <v>1</v>
      </c>
      <c r="M43" s="22">
        <v>1.0012000000000001</v>
      </c>
      <c r="N43" s="22">
        <v>1.0012000000000001</v>
      </c>
      <c r="O43" s="18">
        <v>1444631.48</v>
      </c>
      <c r="P43" s="25">
        <v>120385.96</v>
      </c>
      <c r="Q43" s="45"/>
      <c r="S43" s="37"/>
      <c r="T43" s="37"/>
      <c r="U43" s="46"/>
      <c r="V43" s="46"/>
    </row>
    <row r="44" spans="1:22" s="26" customFormat="1" ht="24.95" customHeight="1">
      <c r="A44" s="17">
        <v>18</v>
      </c>
      <c r="B44" s="19" t="s">
        <v>198</v>
      </c>
      <c r="C44" s="20" t="s">
        <v>115</v>
      </c>
      <c r="D44" s="16" t="s">
        <v>125</v>
      </c>
      <c r="E44" s="16">
        <v>120</v>
      </c>
      <c r="F44" s="16">
        <v>17</v>
      </c>
      <c r="G44" s="21" t="s">
        <v>229</v>
      </c>
      <c r="H44" s="21"/>
      <c r="I44" s="17">
        <v>1</v>
      </c>
      <c r="J44" s="17"/>
      <c r="K44" s="17"/>
      <c r="L44" s="17">
        <f t="shared" si="3"/>
        <v>1</v>
      </c>
      <c r="M44" s="22">
        <v>1.0015000000000001</v>
      </c>
      <c r="N44" s="22">
        <v>1.0015000000000001</v>
      </c>
      <c r="O44" s="18">
        <v>1445064.35</v>
      </c>
      <c r="P44" s="25">
        <v>120422.03</v>
      </c>
      <c r="Q44" s="45"/>
      <c r="S44" s="37"/>
      <c r="T44" s="37"/>
      <c r="U44" s="46"/>
      <c r="V44" s="46"/>
    </row>
    <row r="45" spans="1:22" s="26" customFormat="1" ht="24.95" customHeight="1">
      <c r="A45" s="17">
        <v>19</v>
      </c>
      <c r="B45" s="19" t="s">
        <v>199</v>
      </c>
      <c r="C45" s="20" t="s">
        <v>201</v>
      </c>
      <c r="D45" s="16" t="s">
        <v>133</v>
      </c>
      <c r="E45" s="16">
        <v>372</v>
      </c>
      <c r="F45" s="16">
        <v>46</v>
      </c>
      <c r="G45" s="21" t="s">
        <v>230</v>
      </c>
      <c r="H45" s="21"/>
      <c r="I45" s="17">
        <v>1</v>
      </c>
      <c r="J45" s="17"/>
      <c r="K45" s="17"/>
      <c r="L45" s="17">
        <f t="shared" si="3"/>
        <v>1</v>
      </c>
      <c r="M45" s="22">
        <v>0.6159</v>
      </c>
      <c r="N45" s="22">
        <v>1.0013000000000001</v>
      </c>
      <c r="O45" s="18">
        <v>888682.11</v>
      </c>
      <c r="P45" s="25">
        <v>74056.84</v>
      </c>
      <c r="Q45" s="45"/>
      <c r="S45" s="37"/>
      <c r="T45" s="37"/>
      <c r="U45" s="46"/>
      <c r="V45" s="46"/>
    </row>
    <row r="46" spans="1:22" s="26" customFormat="1" ht="24.95" customHeight="1">
      <c r="A46" s="17">
        <v>20</v>
      </c>
      <c r="B46" s="19" t="s">
        <v>200</v>
      </c>
      <c r="C46" s="20" t="s">
        <v>199</v>
      </c>
      <c r="D46" s="16" t="s">
        <v>129</v>
      </c>
      <c r="E46" s="16">
        <v>774</v>
      </c>
      <c r="F46" s="16">
        <v>96</v>
      </c>
      <c r="G46" s="21" t="s">
        <v>230</v>
      </c>
      <c r="H46" s="21"/>
      <c r="I46" s="17">
        <v>1</v>
      </c>
      <c r="J46" s="17"/>
      <c r="K46" s="17"/>
      <c r="L46" s="17">
        <f t="shared" si="3"/>
        <v>1</v>
      </c>
      <c r="M46" s="22">
        <v>0.61599999999999999</v>
      </c>
      <c r="N46" s="22">
        <v>1.0014000000000001</v>
      </c>
      <c r="O46" s="18">
        <v>888826.4</v>
      </c>
      <c r="P46" s="25">
        <v>74068.87</v>
      </c>
      <c r="Q46" s="45"/>
      <c r="S46" s="37"/>
      <c r="T46" s="37"/>
      <c r="U46" s="46"/>
      <c r="V46" s="46"/>
    </row>
    <row r="47" spans="1:22" s="26" customFormat="1" ht="24.75" customHeight="1">
      <c r="A47" s="17">
        <v>21</v>
      </c>
      <c r="B47" s="19" t="s">
        <v>131</v>
      </c>
      <c r="C47" s="20" t="s">
        <v>196</v>
      </c>
      <c r="D47" s="16" t="s">
        <v>126</v>
      </c>
      <c r="E47" s="16">
        <v>405</v>
      </c>
      <c r="F47" s="16">
        <v>49</v>
      </c>
      <c r="G47" s="21" t="s">
        <v>230</v>
      </c>
      <c r="H47" s="21"/>
      <c r="I47" s="17">
        <v>1</v>
      </c>
      <c r="J47" s="17"/>
      <c r="K47" s="17"/>
      <c r="L47" s="17">
        <f t="shared" si="3"/>
        <v>1</v>
      </c>
      <c r="M47" s="22">
        <v>0.6159</v>
      </c>
      <c r="N47" s="22">
        <v>1.0013000000000001</v>
      </c>
      <c r="O47" s="18">
        <v>888682.11</v>
      </c>
      <c r="P47" s="25">
        <v>74056.84</v>
      </c>
      <c r="Q47" s="45"/>
      <c r="S47" s="37"/>
      <c r="T47" s="37"/>
      <c r="U47" s="46"/>
      <c r="V47" s="46"/>
    </row>
    <row r="48" spans="1:22" s="26" customFormat="1" ht="24.75" customHeight="1">
      <c r="A48" s="17">
        <v>22</v>
      </c>
      <c r="B48" s="19"/>
      <c r="C48" s="20" t="s">
        <v>198</v>
      </c>
      <c r="D48" s="16" t="s">
        <v>128</v>
      </c>
      <c r="E48" s="16">
        <v>567</v>
      </c>
      <c r="F48" s="16">
        <v>68</v>
      </c>
      <c r="G48" s="21" t="s">
        <v>230</v>
      </c>
      <c r="H48" s="21"/>
      <c r="I48" s="17">
        <v>1</v>
      </c>
      <c r="J48" s="17"/>
      <c r="K48" s="17"/>
      <c r="L48" s="17">
        <f>I48+J48+K48</f>
        <v>1</v>
      </c>
      <c r="M48" s="22">
        <v>0.6159</v>
      </c>
      <c r="N48" s="22">
        <v>1.0013000000000001</v>
      </c>
      <c r="O48" s="18">
        <v>888682.11</v>
      </c>
      <c r="P48" s="25">
        <v>74056.84</v>
      </c>
      <c r="Q48" s="45"/>
      <c r="S48" s="37"/>
      <c r="T48" s="37"/>
      <c r="U48" s="46"/>
      <c r="V48" s="46"/>
    </row>
    <row r="49" spans="1:23" s="26" customFormat="1" ht="24.75" customHeight="1">
      <c r="A49" s="17">
        <v>23</v>
      </c>
      <c r="B49" s="19"/>
      <c r="C49" s="20" t="s">
        <v>202</v>
      </c>
      <c r="D49" s="16" t="s">
        <v>134</v>
      </c>
      <c r="E49" s="16">
        <v>321</v>
      </c>
      <c r="F49" s="16">
        <v>38</v>
      </c>
      <c r="G49" s="21" t="s">
        <v>230</v>
      </c>
      <c r="H49" s="42"/>
      <c r="I49" s="17">
        <v>1</v>
      </c>
      <c r="J49" s="17"/>
      <c r="K49" s="17"/>
      <c r="L49" s="17">
        <f>H49+I49+J49+K49</f>
        <v>1</v>
      </c>
      <c r="M49" s="22">
        <v>0.6159</v>
      </c>
      <c r="N49" s="22">
        <v>1.0013000000000001</v>
      </c>
      <c r="O49" s="18">
        <v>888682.11</v>
      </c>
      <c r="P49" s="25">
        <v>74056.84</v>
      </c>
      <c r="Q49" s="45"/>
      <c r="S49" s="37"/>
      <c r="T49" s="37"/>
      <c r="U49" s="46"/>
      <c r="V49" s="46"/>
    </row>
    <row r="50" spans="1:23" s="26" customFormat="1" ht="24.75" customHeight="1">
      <c r="A50" s="17">
        <v>24</v>
      </c>
      <c r="B50" s="19"/>
      <c r="C50" s="20" t="s">
        <v>289</v>
      </c>
      <c r="D50" s="16" t="s">
        <v>242</v>
      </c>
      <c r="E50" s="16">
        <v>79</v>
      </c>
      <c r="F50" s="16">
        <v>8</v>
      </c>
      <c r="G50" s="21" t="s">
        <v>230</v>
      </c>
      <c r="H50" s="42">
        <v>1</v>
      </c>
      <c r="I50" s="17"/>
      <c r="J50" s="17"/>
      <c r="K50" s="17"/>
      <c r="L50" s="17">
        <f>H50+I50+J50+K50</f>
        <v>1</v>
      </c>
      <c r="M50" s="22">
        <v>0.35899999999999999</v>
      </c>
      <c r="N50" s="22">
        <v>1.0011000000000001</v>
      </c>
      <c r="O50" s="18">
        <v>103600.22</v>
      </c>
      <c r="P50" s="25">
        <v>8633.35</v>
      </c>
      <c r="Q50" s="45"/>
      <c r="S50" s="37"/>
      <c r="T50" s="37"/>
      <c r="U50" s="46"/>
      <c r="V50" s="46"/>
    </row>
    <row r="51" spans="1:23" s="26" customFormat="1" ht="24.75" customHeight="1">
      <c r="A51" s="17">
        <v>25</v>
      </c>
      <c r="B51" s="19"/>
      <c r="C51" s="20" t="s">
        <v>290</v>
      </c>
      <c r="D51" s="16" t="s">
        <v>243</v>
      </c>
      <c r="E51" s="16">
        <v>584</v>
      </c>
      <c r="F51" s="16">
        <v>71</v>
      </c>
      <c r="G51" s="21" t="s">
        <v>230</v>
      </c>
      <c r="H51" s="21"/>
      <c r="I51" s="17">
        <v>1</v>
      </c>
      <c r="J51" s="17"/>
      <c r="K51" s="17"/>
      <c r="L51" s="17">
        <f t="shared" ref="L51:L53" si="4">H51+I51+J51+K51</f>
        <v>1</v>
      </c>
      <c r="M51" s="22">
        <v>0.61509999999999998</v>
      </c>
      <c r="N51" s="22">
        <v>1</v>
      </c>
      <c r="O51" s="18">
        <v>887527.79</v>
      </c>
      <c r="P51" s="25">
        <v>73960.649999999994</v>
      </c>
      <c r="Q51" s="45"/>
      <c r="S51" s="37"/>
      <c r="T51" s="37"/>
      <c r="U51" s="46"/>
      <c r="V51" s="46"/>
    </row>
    <row r="52" spans="1:23" s="26" customFormat="1" ht="24.95" customHeight="1">
      <c r="A52" s="17">
        <v>26</v>
      </c>
      <c r="B52" s="19" t="s">
        <v>201</v>
      </c>
      <c r="C52" s="20" t="s">
        <v>291</v>
      </c>
      <c r="D52" s="16" t="s">
        <v>244</v>
      </c>
      <c r="E52" s="16">
        <v>121</v>
      </c>
      <c r="F52" s="16">
        <v>14</v>
      </c>
      <c r="G52" s="21" t="s">
        <v>230</v>
      </c>
      <c r="H52" s="21"/>
      <c r="I52" s="17">
        <v>1</v>
      </c>
      <c r="J52" s="17"/>
      <c r="K52" s="17"/>
      <c r="L52" s="17">
        <f t="shared" si="4"/>
        <v>1</v>
      </c>
      <c r="M52" s="22">
        <v>0.6159</v>
      </c>
      <c r="N52" s="22">
        <v>1.0013000000000001</v>
      </c>
      <c r="O52" s="18">
        <v>888682.11</v>
      </c>
      <c r="P52" s="25">
        <v>74056.84</v>
      </c>
      <c r="Q52" s="45"/>
      <c r="S52" s="37"/>
      <c r="T52" s="37"/>
      <c r="U52" s="46"/>
      <c r="V52" s="46"/>
    </row>
    <row r="53" spans="1:23" s="26" customFormat="1" ht="24.95" customHeight="1">
      <c r="A53" s="17">
        <v>27</v>
      </c>
      <c r="B53" s="19" t="s">
        <v>202</v>
      </c>
      <c r="C53" s="20" t="s">
        <v>292</v>
      </c>
      <c r="D53" s="16" t="s">
        <v>245</v>
      </c>
      <c r="E53" s="16">
        <v>72</v>
      </c>
      <c r="F53" s="16">
        <v>6</v>
      </c>
      <c r="G53" s="21" t="s">
        <v>230</v>
      </c>
      <c r="H53" s="21">
        <v>1</v>
      </c>
      <c r="I53" s="17"/>
      <c r="J53" s="17"/>
      <c r="K53" s="17"/>
      <c r="L53" s="17">
        <f t="shared" si="4"/>
        <v>1</v>
      </c>
      <c r="M53" s="22">
        <v>0.3589</v>
      </c>
      <c r="N53" s="22">
        <v>1.0008999999999999</v>
      </c>
      <c r="O53" s="18">
        <v>103571.36</v>
      </c>
      <c r="P53" s="25">
        <v>8630.9500000000007</v>
      </c>
      <c r="Q53" s="45"/>
      <c r="S53" s="37"/>
      <c r="T53" s="37"/>
      <c r="U53" s="46"/>
      <c r="V53" s="46"/>
    </row>
    <row r="54" spans="1:23" s="26" customFormat="1" ht="69.75" customHeight="1">
      <c r="A54" s="86" t="s">
        <v>5</v>
      </c>
      <c r="B54" s="86"/>
      <c r="C54" s="86"/>
      <c r="D54" s="86"/>
      <c r="E54" s="42"/>
      <c r="F54" s="42"/>
      <c r="G54" s="28"/>
      <c r="H54" s="17">
        <f>SUM(H55:H62)</f>
        <v>0</v>
      </c>
      <c r="I54" s="17">
        <f>SUM(I55:I62)</f>
        <v>7</v>
      </c>
      <c r="J54" s="17">
        <f>SUM(J55:J62)</f>
        <v>1</v>
      </c>
      <c r="K54" s="17">
        <f>SUM(K55:K62)</f>
        <v>0</v>
      </c>
      <c r="L54" s="17">
        <f>I54+J54+K54</f>
        <v>8</v>
      </c>
      <c r="M54" s="17"/>
      <c r="N54" s="17"/>
      <c r="O54" s="18">
        <f>SUM(O55:O62)</f>
        <v>11712740.75</v>
      </c>
      <c r="P54" s="18">
        <f>SUM(P55:P62)</f>
        <v>976061.74</v>
      </c>
      <c r="S54" s="37"/>
      <c r="T54" s="37"/>
    </row>
    <row r="55" spans="1:23" s="26" customFormat="1" ht="24.95" customHeight="1">
      <c r="A55" s="17">
        <v>1</v>
      </c>
      <c r="B55" s="19" t="s">
        <v>43</v>
      </c>
      <c r="C55" s="20" t="s">
        <v>43</v>
      </c>
      <c r="D55" s="16" t="s">
        <v>246</v>
      </c>
      <c r="E55" s="16">
        <v>607</v>
      </c>
      <c r="F55" s="16">
        <v>81</v>
      </c>
      <c r="G55" s="21" t="s">
        <v>229</v>
      </c>
      <c r="H55" s="21"/>
      <c r="I55" s="17">
        <v>1</v>
      </c>
      <c r="J55" s="17"/>
      <c r="K55" s="17"/>
      <c r="L55" s="17">
        <f t="shared" si="3"/>
        <v>1</v>
      </c>
      <c r="M55" s="22">
        <v>1</v>
      </c>
      <c r="N55" s="22">
        <v>1</v>
      </c>
      <c r="O55" s="18">
        <v>1442900</v>
      </c>
      <c r="P55" s="25">
        <v>120241.67</v>
      </c>
      <c r="S55" s="37"/>
      <c r="T55" s="37"/>
    </row>
    <row r="56" spans="1:23" s="26" customFormat="1" ht="24.95" customHeight="1">
      <c r="A56" s="17">
        <v>2</v>
      </c>
      <c r="B56" s="19" t="s">
        <v>42</v>
      </c>
      <c r="C56" s="20" t="s">
        <v>42</v>
      </c>
      <c r="D56" s="16" t="s">
        <v>247</v>
      </c>
      <c r="E56" s="16">
        <v>624</v>
      </c>
      <c r="F56" s="16">
        <v>124</v>
      </c>
      <c r="G56" s="21" t="s">
        <v>229</v>
      </c>
      <c r="H56" s="21"/>
      <c r="I56" s="17">
        <v>1</v>
      </c>
      <c r="J56" s="17"/>
      <c r="K56" s="17"/>
      <c r="L56" s="17">
        <f t="shared" si="3"/>
        <v>1</v>
      </c>
      <c r="M56" s="22">
        <v>1.0022</v>
      </c>
      <c r="N56" s="22">
        <v>1.0022</v>
      </c>
      <c r="O56" s="18">
        <v>1446074.38</v>
      </c>
      <c r="P56" s="25">
        <v>120506.2</v>
      </c>
      <c r="S56" s="37"/>
      <c r="T56" s="37"/>
    </row>
    <row r="57" spans="1:23" s="26" customFormat="1" ht="24.95" customHeight="1">
      <c r="A57" s="17">
        <v>3</v>
      </c>
      <c r="B57" s="19" t="s">
        <v>135</v>
      </c>
      <c r="C57" s="20" t="s">
        <v>293</v>
      </c>
      <c r="D57" s="16" t="s">
        <v>248</v>
      </c>
      <c r="E57" s="16">
        <v>676</v>
      </c>
      <c r="F57" s="16">
        <v>181</v>
      </c>
      <c r="G57" s="21" t="s">
        <v>229</v>
      </c>
      <c r="H57" s="21"/>
      <c r="I57" s="17">
        <v>1</v>
      </c>
      <c r="J57" s="17"/>
      <c r="K57" s="17"/>
      <c r="L57" s="17">
        <f>I57+J57+K57</f>
        <v>1</v>
      </c>
      <c r="M57" s="22">
        <v>1</v>
      </c>
      <c r="N57" s="22">
        <v>1</v>
      </c>
      <c r="O57" s="18">
        <v>1442900</v>
      </c>
      <c r="P57" s="25">
        <v>120241.67</v>
      </c>
      <c r="S57" s="37"/>
      <c r="T57" s="37"/>
    </row>
    <row r="58" spans="1:23" s="26" customFormat="1" ht="24.95" customHeight="1">
      <c r="A58" s="17">
        <v>4</v>
      </c>
      <c r="B58" s="19"/>
      <c r="C58" s="20" t="s">
        <v>135</v>
      </c>
      <c r="D58" s="16" t="s">
        <v>136</v>
      </c>
      <c r="E58" s="16">
        <v>548</v>
      </c>
      <c r="F58" s="16">
        <v>130</v>
      </c>
      <c r="G58" s="21" t="s">
        <v>229</v>
      </c>
      <c r="H58" s="21"/>
      <c r="I58" s="17">
        <v>1</v>
      </c>
      <c r="J58" s="17"/>
      <c r="K58" s="17"/>
      <c r="L58" s="17">
        <f t="shared" ref="L58:L59" si="5">I58+J58+K58</f>
        <v>1</v>
      </c>
      <c r="M58" s="22">
        <v>1.0025999999999999</v>
      </c>
      <c r="N58" s="22">
        <v>1.0025999999999999</v>
      </c>
      <c r="O58" s="18">
        <v>1446651.54</v>
      </c>
      <c r="P58" s="25">
        <v>120554.3</v>
      </c>
      <c r="S58" s="37"/>
      <c r="T58" s="37"/>
    </row>
    <row r="59" spans="1:23" s="26" customFormat="1" ht="24.95" customHeight="1">
      <c r="A59" s="17">
        <v>5</v>
      </c>
      <c r="B59" s="19"/>
      <c r="C59" s="20" t="s">
        <v>44</v>
      </c>
      <c r="D59" s="16" t="s">
        <v>249</v>
      </c>
      <c r="E59" s="16">
        <v>978</v>
      </c>
      <c r="F59" s="16">
        <v>190</v>
      </c>
      <c r="G59" s="21" t="s">
        <v>230</v>
      </c>
      <c r="H59" s="21"/>
      <c r="I59" s="17"/>
      <c r="J59" s="17">
        <v>1</v>
      </c>
      <c r="K59" s="17"/>
      <c r="L59" s="17">
        <f t="shared" si="5"/>
        <v>1</v>
      </c>
      <c r="M59" s="22">
        <v>0.745</v>
      </c>
      <c r="N59" s="22">
        <v>1.0021</v>
      </c>
      <c r="O59" s="18">
        <v>2149921</v>
      </c>
      <c r="P59" s="25">
        <v>179160.08</v>
      </c>
      <c r="S59" s="37"/>
      <c r="T59" s="37"/>
    </row>
    <row r="60" spans="1:23" s="26" customFormat="1" ht="24.75" customHeight="1">
      <c r="A60" s="17">
        <v>6</v>
      </c>
      <c r="B60" s="27" t="s">
        <v>44</v>
      </c>
      <c r="C60" s="20" t="s">
        <v>294</v>
      </c>
      <c r="D60" s="16" t="s">
        <v>250</v>
      </c>
      <c r="E60" s="16">
        <v>369</v>
      </c>
      <c r="F60" s="16">
        <v>80</v>
      </c>
      <c r="G60" s="21" t="s">
        <v>230</v>
      </c>
      <c r="H60" s="21"/>
      <c r="I60" s="17">
        <v>1</v>
      </c>
      <c r="J60" s="17"/>
      <c r="K60" s="17"/>
      <c r="L60" s="17">
        <f t="shared" si="3"/>
        <v>1</v>
      </c>
      <c r="M60" s="22">
        <v>0.61660000000000004</v>
      </c>
      <c r="N60" s="22">
        <v>1.0024</v>
      </c>
      <c r="O60" s="18">
        <v>889692.14</v>
      </c>
      <c r="P60" s="25">
        <v>74141.009999999995</v>
      </c>
      <c r="S60" s="37"/>
      <c r="T60" s="37"/>
    </row>
    <row r="61" spans="1:23" s="26" customFormat="1" ht="24.75" customHeight="1">
      <c r="A61" s="17">
        <v>7</v>
      </c>
      <c r="B61" s="27"/>
      <c r="C61" s="20" t="s">
        <v>295</v>
      </c>
      <c r="D61" s="16" t="s">
        <v>251</v>
      </c>
      <c r="E61" s="16">
        <v>294</v>
      </c>
      <c r="F61" s="16">
        <v>81</v>
      </c>
      <c r="G61" s="21" t="s">
        <v>229</v>
      </c>
      <c r="H61" s="21"/>
      <c r="I61" s="17">
        <v>1</v>
      </c>
      <c r="J61" s="17"/>
      <c r="K61" s="17"/>
      <c r="L61" s="17">
        <f t="shared" si="3"/>
        <v>1</v>
      </c>
      <c r="M61" s="22">
        <v>1.0029999999999999</v>
      </c>
      <c r="N61" s="22">
        <v>1.0029999999999999</v>
      </c>
      <c r="O61" s="18">
        <v>1447228.7</v>
      </c>
      <c r="P61" s="25">
        <v>120602.39</v>
      </c>
      <c r="S61" s="37"/>
      <c r="T61" s="37"/>
    </row>
    <row r="62" spans="1:23" s="26" customFormat="1" ht="24.95" customHeight="1">
      <c r="A62" s="17">
        <v>8</v>
      </c>
      <c r="B62" s="19" t="s">
        <v>105</v>
      </c>
      <c r="C62" s="20" t="s">
        <v>105</v>
      </c>
      <c r="D62" s="16" t="s">
        <v>137</v>
      </c>
      <c r="E62" s="16">
        <v>804</v>
      </c>
      <c r="F62" s="16">
        <v>226</v>
      </c>
      <c r="G62" s="21" t="s">
        <v>229</v>
      </c>
      <c r="H62" s="21"/>
      <c r="I62" s="17">
        <v>1</v>
      </c>
      <c r="J62" s="17"/>
      <c r="K62" s="17"/>
      <c r="L62" s="17">
        <f t="shared" si="3"/>
        <v>1</v>
      </c>
      <c r="M62" s="22">
        <v>1.0031000000000001</v>
      </c>
      <c r="N62" s="22">
        <v>1.0031000000000001</v>
      </c>
      <c r="O62" s="18">
        <v>1447372.99</v>
      </c>
      <c r="P62" s="25">
        <v>120614.42</v>
      </c>
      <c r="S62" s="37"/>
      <c r="T62" s="37"/>
    </row>
    <row r="63" spans="1:23" s="26" customFormat="1" ht="79.5" customHeight="1">
      <c r="A63" s="86" t="s">
        <v>6</v>
      </c>
      <c r="B63" s="86"/>
      <c r="C63" s="86"/>
      <c r="D63" s="86"/>
      <c r="E63" s="42"/>
      <c r="F63" s="42"/>
      <c r="G63" s="28"/>
      <c r="H63" s="17">
        <f>SUM(H64:H82)</f>
        <v>0</v>
      </c>
      <c r="I63" s="17">
        <f>SUM(I64:I82)</f>
        <v>16</v>
      </c>
      <c r="J63" s="17">
        <f>SUM(J64:J82)</f>
        <v>1</v>
      </c>
      <c r="K63" s="17">
        <f>SUM(K64:K82)</f>
        <v>2</v>
      </c>
      <c r="L63" s="17">
        <f>SUM(L64:L82)</f>
        <v>19</v>
      </c>
      <c r="M63" s="17"/>
      <c r="N63" s="17"/>
      <c r="O63" s="18">
        <f t="shared" ref="O63:P63" si="6">SUM(O64:O82)</f>
        <v>25301065.460000005</v>
      </c>
      <c r="P63" s="18">
        <f t="shared" si="6"/>
        <v>2108422.15</v>
      </c>
      <c r="S63" s="37"/>
      <c r="T63" s="37"/>
    </row>
    <row r="64" spans="1:23" s="26" customFormat="1" ht="24.95" customHeight="1">
      <c r="A64" s="17">
        <v>1</v>
      </c>
      <c r="B64" s="29" t="s">
        <v>54</v>
      </c>
      <c r="C64" s="30" t="s">
        <v>54</v>
      </c>
      <c r="D64" s="16" t="s">
        <v>138</v>
      </c>
      <c r="E64" s="16">
        <v>683</v>
      </c>
      <c r="F64" s="16">
        <v>234</v>
      </c>
      <c r="G64" s="21" t="s">
        <v>229</v>
      </c>
      <c r="H64" s="21"/>
      <c r="I64" s="17">
        <v>1</v>
      </c>
      <c r="J64" s="17"/>
      <c r="K64" s="17"/>
      <c r="L64" s="17">
        <f t="shared" si="3"/>
        <v>1</v>
      </c>
      <c r="M64" s="22">
        <v>1</v>
      </c>
      <c r="N64" s="22">
        <v>1</v>
      </c>
      <c r="O64" s="18">
        <v>1442900</v>
      </c>
      <c r="P64" s="25">
        <v>120241.67</v>
      </c>
      <c r="S64" s="37"/>
      <c r="T64" s="37"/>
      <c r="V64" s="52"/>
      <c r="W64" s="52"/>
    </row>
    <row r="65" spans="1:23" s="26" customFormat="1" ht="24.95" customHeight="1">
      <c r="A65" s="17">
        <v>2</v>
      </c>
      <c r="B65" s="29" t="s">
        <v>57</v>
      </c>
      <c r="C65" s="30" t="s">
        <v>57</v>
      </c>
      <c r="D65" s="16" t="s">
        <v>139</v>
      </c>
      <c r="E65" s="16">
        <v>207</v>
      </c>
      <c r="F65" s="16">
        <v>55</v>
      </c>
      <c r="G65" s="21" t="s">
        <v>230</v>
      </c>
      <c r="H65" s="21"/>
      <c r="I65" s="17">
        <v>1</v>
      </c>
      <c r="J65" s="17"/>
      <c r="K65" s="17"/>
      <c r="L65" s="17">
        <f t="shared" si="3"/>
        <v>1</v>
      </c>
      <c r="M65" s="22">
        <v>0.61509999999999998</v>
      </c>
      <c r="N65" s="22">
        <v>1</v>
      </c>
      <c r="O65" s="18">
        <v>887527.79</v>
      </c>
      <c r="P65" s="25">
        <v>73960.649999999994</v>
      </c>
      <c r="S65" s="37"/>
      <c r="T65" s="37"/>
      <c r="V65" s="52"/>
      <c r="W65" s="52"/>
    </row>
    <row r="66" spans="1:23" s="26" customFormat="1" ht="26.25" customHeight="1">
      <c r="A66" s="17">
        <v>3</v>
      </c>
      <c r="B66" s="29" t="s">
        <v>59</v>
      </c>
      <c r="C66" s="30" t="s">
        <v>59</v>
      </c>
      <c r="D66" s="16" t="s">
        <v>140</v>
      </c>
      <c r="E66" s="16">
        <v>403</v>
      </c>
      <c r="F66" s="16">
        <v>93</v>
      </c>
      <c r="G66" s="21" t="s">
        <v>230</v>
      </c>
      <c r="H66" s="21"/>
      <c r="I66" s="17">
        <v>1</v>
      </c>
      <c r="J66" s="17"/>
      <c r="K66" s="17"/>
      <c r="L66" s="17">
        <f t="shared" si="3"/>
        <v>1</v>
      </c>
      <c r="M66" s="22">
        <v>0.61660000000000004</v>
      </c>
      <c r="N66" s="22">
        <v>1.0024999999999999</v>
      </c>
      <c r="O66" s="18">
        <v>889692.14</v>
      </c>
      <c r="P66" s="25">
        <v>74141.009999999995</v>
      </c>
      <c r="S66" s="37"/>
      <c r="T66" s="37"/>
      <c r="V66" s="52"/>
      <c r="W66" s="52"/>
    </row>
    <row r="67" spans="1:23" s="26" customFormat="1" ht="24.95" customHeight="1">
      <c r="A67" s="17">
        <v>4</v>
      </c>
      <c r="B67" s="29" t="s">
        <v>58</v>
      </c>
      <c r="C67" s="30" t="s">
        <v>58</v>
      </c>
      <c r="D67" s="16" t="s">
        <v>141</v>
      </c>
      <c r="E67" s="16">
        <v>923</v>
      </c>
      <c r="F67" s="16">
        <v>837</v>
      </c>
      <c r="G67" s="21" t="s">
        <v>230</v>
      </c>
      <c r="H67" s="21"/>
      <c r="I67" s="17"/>
      <c r="J67" s="17">
        <v>1</v>
      </c>
      <c r="K67" s="17"/>
      <c r="L67" s="17">
        <f t="shared" si="3"/>
        <v>1</v>
      </c>
      <c r="M67" s="22">
        <v>0.55649999999999999</v>
      </c>
      <c r="N67" s="22">
        <v>1.0099</v>
      </c>
      <c r="O67" s="18">
        <v>1605947.7</v>
      </c>
      <c r="P67" s="25">
        <v>133828.98000000001</v>
      </c>
      <c r="S67" s="37"/>
      <c r="T67" s="37"/>
      <c r="V67" s="52"/>
      <c r="W67" s="52"/>
    </row>
    <row r="68" spans="1:23" s="26" customFormat="1" ht="24.95" customHeight="1">
      <c r="A68" s="17">
        <v>5</v>
      </c>
      <c r="B68" s="29" t="s">
        <v>55</v>
      </c>
      <c r="C68" s="30" t="s">
        <v>55</v>
      </c>
      <c r="D68" s="16" t="s">
        <v>142</v>
      </c>
      <c r="E68" s="16">
        <v>899</v>
      </c>
      <c r="F68" s="16">
        <v>158</v>
      </c>
      <c r="G68" s="21" t="s">
        <v>229</v>
      </c>
      <c r="H68" s="21"/>
      <c r="I68" s="17">
        <v>1</v>
      </c>
      <c r="J68" s="17"/>
      <c r="K68" s="17"/>
      <c r="L68" s="17">
        <f t="shared" si="3"/>
        <v>1</v>
      </c>
      <c r="M68" s="22">
        <v>1.0019</v>
      </c>
      <c r="N68" s="22">
        <v>1.0019</v>
      </c>
      <c r="O68" s="18">
        <v>1445641.51</v>
      </c>
      <c r="P68" s="25">
        <v>120470.13</v>
      </c>
      <c r="S68" s="37"/>
      <c r="T68" s="37"/>
      <c r="V68" s="52"/>
      <c r="W68" s="52"/>
    </row>
    <row r="69" spans="1:23" s="26" customFormat="1" ht="24.95" customHeight="1">
      <c r="A69" s="17">
        <v>6</v>
      </c>
      <c r="B69" s="29" t="s">
        <v>48</v>
      </c>
      <c r="C69" s="30" t="s">
        <v>48</v>
      </c>
      <c r="D69" s="16" t="s">
        <v>143</v>
      </c>
      <c r="E69" s="16">
        <v>121</v>
      </c>
      <c r="F69" s="16">
        <v>24</v>
      </c>
      <c r="G69" s="21" t="s">
        <v>229</v>
      </c>
      <c r="H69" s="21"/>
      <c r="I69" s="17">
        <v>1</v>
      </c>
      <c r="J69" s="17"/>
      <c r="K69" s="17"/>
      <c r="L69" s="17">
        <f t="shared" si="3"/>
        <v>1</v>
      </c>
      <c r="M69" s="22">
        <v>1.0022</v>
      </c>
      <c r="N69" s="22">
        <v>1.0022</v>
      </c>
      <c r="O69" s="18">
        <v>1446074.38</v>
      </c>
      <c r="P69" s="25">
        <v>120506.2</v>
      </c>
      <c r="S69" s="37"/>
      <c r="T69" s="37"/>
      <c r="V69" s="52"/>
      <c r="W69" s="52"/>
    </row>
    <row r="70" spans="1:23" s="26" customFormat="1" ht="24.95" customHeight="1">
      <c r="A70" s="17">
        <v>7</v>
      </c>
      <c r="B70" s="29" t="s">
        <v>46</v>
      </c>
      <c r="C70" s="30" t="s">
        <v>46</v>
      </c>
      <c r="D70" s="16" t="s">
        <v>144</v>
      </c>
      <c r="E70" s="16">
        <v>477</v>
      </c>
      <c r="F70" s="16">
        <v>89</v>
      </c>
      <c r="G70" s="21" t="s">
        <v>229</v>
      </c>
      <c r="H70" s="21"/>
      <c r="I70" s="17">
        <v>1</v>
      </c>
      <c r="J70" s="17"/>
      <c r="K70" s="17"/>
      <c r="L70" s="17">
        <f t="shared" si="3"/>
        <v>1</v>
      </c>
      <c r="M70" s="22">
        <v>1.002</v>
      </c>
      <c r="N70" s="22">
        <v>1.002</v>
      </c>
      <c r="O70" s="18">
        <v>1445785.8</v>
      </c>
      <c r="P70" s="25">
        <v>120482.15</v>
      </c>
      <c r="S70" s="37"/>
      <c r="T70" s="37"/>
      <c r="V70" s="52"/>
      <c r="W70" s="52"/>
    </row>
    <row r="71" spans="1:23" s="26" customFormat="1" ht="24.95" customHeight="1">
      <c r="A71" s="17">
        <v>8</v>
      </c>
      <c r="B71" s="29" t="s">
        <v>45</v>
      </c>
      <c r="C71" s="30" t="s">
        <v>45</v>
      </c>
      <c r="D71" s="16" t="s">
        <v>145</v>
      </c>
      <c r="E71" s="16">
        <v>581</v>
      </c>
      <c r="F71" s="16">
        <v>102</v>
      </c>
      <c r="G71" s="21" t="s">
        <v>229</v>
      </c>
      <c r="H71" s="21"/>
      <c r="I71" s="17">
        <v>1</v>
      </c>
      <c r="J71" s="17"/>
      <c r="K71" s="17"/>
      <c r="L71" s="17">
        <f t="shared" si="3"/>
        <v>1</v>
      </c>
      <c r="M71" s="22">
        <v>1.0019</v>
      </c>
      <c r="N71" s="22">
        <v>1.0019</v>
      </c>
      <c r="O71" s="18">
        <v>1445641.51</v>
      </c>
      <c r="P71" s="25">
        <v>120470.13</v>
      </c>
      <c r="S71" s="37"/>
      <c r="T71" s="37"/>
      <c r="V71" s="52"/>
      <c r="W71" s="52"/>
    </row>
    <row r="72" spans="1:23" s="26" customFormat="1" ht="24.95" customHeight="1">
      <c r="A72" s="17">
        <v>9</v>
      </c>
      <c r="B72" s="29" t="s">
        <v>47</v>
      </c>
      <c r="C72" s="30" t="s">
        <v>47</v>
      </c>
      <c r="D72" s="16" t="s">
        <v>146</v>
      </c>
      <c r="E72" s="16">
        <v>362</v>
      </c>
      <c r="F72" s="16">
        <v>91</v>
      </c>
      <c r="G72" s="21" t="s">
        <v>229</v>
      </c>
      <c r="H72" s="21"/>
      <c r="I72" s="17">
        <v>1</v>
      </c>
      <c r="J72" s="17"/>
      <c r="K72" s="17"/>
      <c r="L72" s="17">
        <f t="shared" si="3"/>
        <v>1</v>
      </c>
      <c r="M72" s="22">
        <v>1.0026999999999999</v>
      </c>
      <c r="N72" s="22">
        <v>1.0026999999999999</v>
      </c>
      <c r="O72" s="18">
        <v>1446795.83</v>
      </c>
      <c r="P72" s="25">
        <v>120566.32</v>
      </c>
      <c r="S72" s="37"/>
      <c r="T72" s="37"/>
      <c r="V72" s="52"/>
      <c r="W72" s="52"/>
    </row>
    <row r="73" spans="1:23" s="26" customFormat="1" ht="24.95" customHeight="1">
      <c r="A73" s="17">
        <v>10</v>
      </c>
      <c r="B73" s="29" t="s">
        <v>50</v>
      </c>
      <c r="C73" s="30" t="s">
        <v>50</v>
      </c>
      <c r="D73" s="16" t="s">
        <v>147</v>
      </c>
      <c r="E73" s="16">
        <v>1708</v>
      </c>
      <c r="F73" s="16">
        <v>302</v>
      </c>
      <c r="G73" s="21" t="s">
        <v>230</v>
      </c>
      <c r="H73" s="21"/>
      <c r="I73" s="17"/>
      <c r="J73" s="17"/>
      <c r="K73" s="17">
        <v>1</v>
      </c>
      <c r="L73" s="17">
        <f t="shared" si="3"/>
        <v>1</v>
      </c>
      <c r="M73" s="22">
        <v>0.67759999999999998</v>
      </c>
      <c r="N73" s="22">
        <v>1.0019</v>
      </c>
      <c r="O73" s="18">
        <v>2324574.56</v>
      </c>
      <c r="P73" s="25">
        <v>193714.55</v>
      </c>
      <c r="S73" s="37"/>
      <c r="T73" s="37"/>
      <c r="V73" s="52"/>
      <c r="W73" s="52"/>
    </row>
    <row r="74" spans="1:23" s="26" customFormat="1" ht="24.95" customHeight="1">
      <c r="A74" s="17">
        <v>11</v>
      </c>
      <c r="B74" s="29" t="s">
        <v>49</v>
      </c>
      <c r="C74" s="30" t="s">
        <v>49</v>
      </c>
      <c r="D74" s="16" t="s">
        <v>148</v>
      </c>
      <c r="E74" s="16">
        <v>749</v>
      </c>
      <c r="F74" s="16">
        <v>148</v>
      </c>
      <c r="G74" s="21" t="s">
        <v>230</v>
      </c>
      <c r="H74" s="21"/>
      <c r="I74" s="17">
        <v>1</v>
      </c>
      <c r="J74" s="17"/>
      <c r="K74" s="17"/>
      <c r="L74" s="17">
        <f t="shared" si="3"/>
        <v>1</v>
      </c>
      <c r="M74" s="22">
        <v>0.61650000000000005</v>
      </c>
      <c r="N74" s="22">
        <v>1.0022</v>
      </c>
      <c r="O74" s="18">
        <v>889547.85</v>
      </c>
      <c r="P74" s="25">
        <v>74128.990000000005</v>
      </c>
      <c r="S74" s="37"/>
      <c r="T74" s="37"/>
      <c r="V74" s="52"/>
      <c r="W74" s="52"/>
    </row>
    <row r="75" spans="1:23" s="26" customFormat="1" ht="24.95" customHeight="1">
      <c r="A75" s="17">
        <v>12</v>
      </c>
      <c r="B75" s="29" t="s">
        <v>51</v>
      </c>
      <c r="C75" s="30" t="s">
        <v>51</v>
      </c>
      <c r="D75" s="16" t="s">
        <v>149</v>
      </c>
      <c r="E75" s="16">
        <v>473</v>
      </c>
      <c r="F75" s="16">
        <v>95</v>
      </c>
      <c r="G75" s="21" t="s">
        <v>230</v>
      </c>
      <c r="H75" s="21"/>
      <c r="I75" s="17">
        <v>1</v>
      </c>
      <c r="J75" s="17"/>
      <c r="K75" s="17"/>
      <c r="L75" s="17">
        <f t="shared" si="3"/>
        <v>1</v>
      </c>
      <c r="M75" s="22">
        <v>0.745</v>
      </c>
      <c r="N75" s="22">
        <v>1.0022</v>
      </c>
      <c r="O75" s="18">
        <v>1074960.5</v>
      </c>
      <c r="P75" s="25">
        <v>89580.04</v>
      </c>
      <c r="S75" s="37"/>
      <c r="T75" s="37"/>
      <c r="V75" s="52"/>
      <c r="W75" s="52"/>
    </row>
    <row r="76" spans="1:23" s="26" customFormat="1" ht="24.75" customHeight="1">
      <c r="A76" s="17">
        <v>13</v>
      </c>
      <c r="B76" s="29" t="s">
        <v>53</v>
      </c>
      <c r="C76" s="30" t="s">
        <v>53</v>
      </c>
      <c r="D76" s="16" t="s">
        <v>150</v>
      </c>
      <c r="E76" s="16">
        <v>538</v>
      </c>
      <c r="F76" s="16">
        <v>80</v>
      </c>
      <c r="G76" s="21" t="s">
        <v>230</v>
      </c>
      <c r="H76" s="21"/>
      <c r="I76" s="17">
        <v>1</v>
      </c>
      <c r="J76" s="17"/>
      <c r="K76" s="17"/>
      <c r="L76" s="17">
        <f t="shared" si="3"/>
        <v>1</v>
      </c>
      <c r="M76" s="22">
        <v>0.61609999999999998</v>
      </c>
      <c r="N76" s="22">
        <v>1.0016</v>
      </c>
      <c r="O76" s="18">
        <v>888970.69</v>
      </c>
      <c r="P76" s="25">
        <v>74080.89</v>
      </c>
      <c r="S76" s="37"/>
      <c r="T76" s="37"/>
      <c r="V76" s="52"/>
      <c r="W76" s="52"/>
    </row>
    <row r="77" spans="1:23" s="26" customFormat="1" ht="24.95" customHeight="1">
      <c r="A77" s="17">
        <v>14</v>
      </c>
      <c r="B77" s="29" t="s">
        <v>106</v>
      </c>
      <c r="C77" s="30" t="s">
        <v>106</v>
      </c>
      <c r="D77" s="16" t="s">
        <v>151</v>
      </c>
      <c r="E77" s="16">
        <v>248</v>
      </c>
      <c r="F77" s="16">
        <v>63</v>
      </c>
      <c r="G77" s="21" t="s">
        <v>229</v>
      </c>
      <c r="H77" s="21"/>
      <c r="I77" s="17">
        <v>1</v>
      </c>
      <c r="J77" s="17"/>
      <c r="K77" s="17"/>
      <c r="L77" s="17">
        <f t="shared" si="3"/>
        <v>1</v>
      </c>
      <c r="M77" s="22">
        <v>1.0027999999999999</v>
      </c>
      <c r="N77" s="22">
        <v>1.0027999999999999</v>
      </c>
      <c r="O77" s="18">
        <v>1446940.12</v>
      </c>
      <c r="P77" s="25">
        <v>120578.34</v>
      </c>
      <c r="S77" s="37"/>
      <c r="T77" s="37"/>
      <c r="V77" s="52"/>
      <c r="W77" s="52"/>
    </row>
    <row r="78" spans="1:23" s="26" customFormat="1" ht="24.95" customHeight="1">
      <c r="A78" s="17">
        <v>15</v>
      </c>
      <c r="B78" s="29" t="s">
        <v>56</v>
      </c>
      <c r="C78" s="30" t="s">
        <v>56</v>
      </c>
      <c r="D78" s="16" t="s">
        <v>152</v>
      </c>
      <c r="E78" s="16">
        <v>692</v>
      </c>
      <c r="F78" s="16">
        <v>93</v>
      </c>
      <c r="G78" s="21" t="s">
        <v>229</v>
      </c>
      <c r="H78" s="21"/>
      <c r="I78" s="17">
        <v>1</v>
      </c>
      <c r="J78" s="17"/>
      <c r="K78" s="17"/>
      <c r="L78" s="17">
        <f>I78+J78+K78</f>
        <v>1</v>
      </c>
      <c r="M78" s="22">
        <v>1.0015000000000001</v>
      </c>
      <c r="N78" s="22">
        <v>1.0015000000000001</v>
      </c>
      <c r="O78" s="18">
        <v>1445064.35</v>
      </c>
      <c r="P78" s="25">
        <v>120422.03</v>
      </c>
      <c r="S78" s="37"/>
      <c r="T78" s="37"/>
      <c r="V78" s="52"/>
      <c r="W78" s="52"/>
    </row>
    <row r="79" spans="1:23" s="26" customFormat="1" ht="44.25" customHeight="1">
      <c r="A79" s="17">
        <v>16</v>
      </c>
      <c r="B79" s="29" t="s">
        <v>210</v>
      </c>
      <c r="C79" s="30" t="s">
        <v>210</v>
      </c>
      <c r="D79" s="16" t="s">
        <v>211</v>
      </c>
      <c r="E79" s="16">
        <v>1875</v>
      </c>
      <c r="F79" s="16">
        <v>555</v>
      </c>
      <c r="G79" s="21" t="s">
        <v>230</v>
      </c>
      <c r="H79" s="21"/>
      <c r="I79" s="17"/>
      <c r="J79" s="17"/>
      <c r="K79" s="17">
        <v>1</v>
      </c>
      <c r="L79" s="17">
        <f t="shared" ref="L79:L80" si="7">I79+J79+K79</f>
        <v>1</v>
      </c>
      <c r="M79" s="22">
        <v>0.51600000000000001</v>
      </c>
      <c r="N79" s="22">
        <v>1.0032000000000001</v>
      </c>
      <c r="O79" s="18">
        <v>1770189.6</v>
      </c>
      <c r="P79" s="25">
        <v>147515.79999999999</v>
      </c>
      <c r="S79" s="37"/>
      <c r="T79" s="37"/>
      <c r="V79" s="52"/>
      <c r="W79" s="52"/>
    </row>
    <row r="80" spans="1:23" s="26" customFormat="1" ht="24.95" customHeight="1">
      <c r="A80" s="17">
        <v>17</v>
      </c>
      <c r="B80" s="29" t="s">
        <v>212</v>
      </c>
      <c r="C80" s="30" t="s">
        <v>212</v>
      </c>
      <c r="D80" s="16" t="s">
        <v>252</v>
      </c>
      <c r="E80" s="16">
        <v>193</v>
      </c>
      <c r="F80" s="16">
        <v>39</v>
      </c>
      <c r="G80" s="21" t="s">
        <v>229</v>
      </c>
      <c r="H80" s="21"/>
      <c r="I80" s="17">
        <v>1</v>
      </c>
      <c r="J80" s="17"/>
      <c r="K80" s="17"/>
      <c r="L80" s="17">
        <f t="shared" si="7"/>
        <v>1</v>
      </c>
      <c r="M80" s="22">
        <v>1</v>
      </c>
      <c r="N80" s="22">
        <v>1</v>
      </c>
      <c r="O80" s="18">
        <v>1442900</v>
      </c>
      <c r="P80" s="25">
        <v>120241.67</v>
      </c>
      <c r="S80" s="37"/>
      <c r="T80" s="37"/>
      <c r="V80" s="52"/>
      <c r="W80" s="52"/>
    </row>
    <row r="81" spans="1:23" s="26" customFormat="1" ht="28.5" customHeight="1">
      <c r="A81" s="17">
        <v>18</v>
      </c>
      <c r="B81" s="29" t="s">
        <v>213</v>
      </c>
      <c r="C81" s="30" t="s">
        <v>296</v>
      </c>
      <c r="D81" s="16" t="s">
        <v>253</v>
      </c>
      <c r="E81" s="16">
        <v>482</v>
      </c>
      <c r="F81" s="16">
        <v>90</v>
      </c>
      <c r="G81" s="21" t="s">
        <v>230</v>
      </c>
      <c r="H81" s="21"/>
      <c r="I81" s="17">
        <v>1</v>
      </c>
      <c r="J81" s="17"/>
      <c r="K81" s="17"/>
      <c r="L81" s="17">
        <f>J81+K81+I81</f>
        <v>1</v>
      </c>
      <c r="M81" s="22">
        <v>0.61629999999999996</v>
      </c>
      <c r="N81" s="22">
        <v>1.002</v>
      </c>
      <c r="O81" s="18">
        <v>889259.27</v>
      </c>
      <c r="P81" s="25">
        <v>74104.94</v>
      </c>
      <c r="S81" s="37"/>
      <c r="T81" s="37"/>
      <c r="V81" s="52"/>
      <c r="W81" s="52"/>
    </row>
    <row r="82" spans="1:23" s="26" customFormat="1" ht="37.5" customHeight="1">
      <c r="A82" s="17">
        <v>19</v>
      </c>
      <c r="B82" s="31" t="s">
        <v>52</v>
      </c>
      <c r="C82" s="32" t="s">
        <v>52</v>
      </c>
      <c r="D82" s="16" t="s">
        <v>153</v>
      </c>
      <c r="E82" s="16">
        <v>401</v>
      </c>
      <c r="F82" s="16">
        <v>82</v>
      </c>
      <c r="G82" s="21" t="s">
        <v>230</v>
      </c>
      <c r="H82" s="21"/>
      <c r="I82" s="17">
        <v>1</v>
      </c>
      <c r="J82" s="17"/>
      <c r="K82" s="17"/>
      <c r="L82" s="17">
        <f t="shared" si="3"/>
        <v>1</v>
      </c>
      <c r="M82" s="22">
        <v>0.74339999999999995</v>
      </c>
      <c r="N82" s="22">
        <v>1</v>
      </c>
      <c r="O82" s="18">
        <v>1072651.8600000001</v>
      </c>
      <c r="P82" s="25">
        <v>89387.66</v>
      </c>
      <c r="S82" s="37"/>
      <c r="T82" s="37"/>
      <c r="V82" s="52"/>
      <c r="W82" s="52"/>
    </row>
    <row r="83" spans="1:23" s="26" customFormat="1" ht="68.25" customHeight="1">
      <c r="A83" s="86" t="s">
        <v>7</v>
      </c>
      <c r="B83" s="86"/>
      <c r="C83" s="86"/>
      <c r="D83" s="86"/>
      <c r="E83" s="42"/>
      <c r="F83" s="42"/>
      <c r="G83" s="28"/>
      <c r="H83" s="17">
        <f>SUM(H84:H102)</f>
        <v>0</v>
      </c>
      <c r="I83" s="17">
        <f>SUM(I84:I102)</f>
        <v>14</v>
      </c>
      <c r="J83" s="17">
        <f t="shared" ref="J83:K83" si="8">SUM(J84:J102)</f>
        <v>5</v>
      </c>
      <c r="K83" s="17">
        <f t="shared" si="8"/>
        <v>0</v>
      </c>
      <c r="L83" s="17">
        <f>SUM(L84:L102)</f>
        <v>19</v>
      </c>
      <c r="M83" s="17"/>
      <c r="N83" s="17"/>
      <c r="O83" s="18">
        <f t="shared" ref="O83:P83" si="9">SUM(O84:O102)</f>
        <v>25772791.219999999</v>
      </c>
      <c r="P83" s="18">
        <f t="shared" si="9"/>
        <v>2147732.6199999992</v>
      </c>
      <c r="S83" s="37"/>
      <c r="T83" s="37"/>
    </row>
    <row r="84" spans="1:23" s="26" customFormat="1" ht="24.95" customHeight="1">
      <c r="A84" s="17">
        <v>1</v>
      </c>
      <c r="B84" s="29" t="s">
        <v>65</v>
      </c>
      <c r="C84" s="33" t="s">
        <v>156</v>
      </c>
      <c r="D84" s="16" t="s">
        <v>254</v>
      </c>
      <c r="E84" s="16">
        <v>1105</v>
      </c>
      <c r="F84" s="16">
        <v>215</v>
      </c>
      <c r="G84" s="21" t="s">
        <v>230</v>
      </c>
      <c r="H84" s="21"/>
      <c r="I84" s="17"/>
      <c r="J84" s="17">
        <v>1</v>
      </c>
      <c r="K84" s="17"/>
      <c r="L84" s="17">
        <f t="shared" si="3"/>
        <v>1</v>
      </c>
      <c r="M84" s="22">
        <v>0.745</v>
      </c>
      <c r="N84" s="22">
        <v>1.0021</v>
      </c>
      <c r="O84" s="18">
        <v>2149921</v>
      </c>
      <c r="P84" s="25">
        <v>179160.08</v>
      </c>
      <c r="S84" s="37"/>
      <c r="T84" s="37"/>
    </row>
    <row r="85" spans="1:23" s="26" customFormat="1" ht="24.95" customHeight="1">
      <c r="A85" s="17">
        <v>2</v>
      </c>
      <c r="B85" s="29" t="s">
        <v>70</v>
      </c>
      <c r="C85" s="33" t="s">
        <v>216</v>
      </c>
      <c r="D85" s="16" t="s">
        <v>255</v>
      </c>
      <c r="E85" s="16">
        <v>1216</v>
      </c>
      <c r="F85" s="16">
        <v>85</v>
      </c>
      <c r="G85" s="21" t="s">
        <v>230</v>
      </c>
      <c r="H85" s="21"/>
      <c r="I85" s="17"/>
      <c r="J85" s="17">
        <v>1</v>
      </c>
      <c r="K85" s="17"/>
      <c r="L85" s="17">
        <f t="shared" si="3"/>
        <v>1</v>
      </c>
      <c r="M85" s="22">
        <v>0.5514</v>
      </c>
      <c r="N85" s="22">
        <v>1.0007999999999999</v>
      </c>
      <c r="O85" s="18">
        <v>1591230.12</v>
      </c>
      <c r="P85" s="25">
        <v>132602.51</v>
      </c>
      <c r="S85" s="37"/>
      <c r="T85" s="37"/>
    </row>
    <row r="86" spans="1:23" s="26" customFormat="1" ht="24.95" customHeight="1">
      <c r="A86" s="17">
        <v>3</v>
      </c>
      <c r="B86" s="29" t="s">
        <v>61</v>
      </c>
      <c r="C86" s="33" t="s">
        <v>68</v>
      </c>
      <c r="D86" s="16" t="s">
        <v>256</v>
      </c>
      <c r="E86" s="16">
        <v>495</v>
      </c>
      <c r="F86" s="16">
        <v>67</v>
      </c>
      <c r="G86" s="21" t="s">
        <v>229</v>
      </c>
      <c r="H86" s="21"/>
      <c r="I86" s="17">
        <v>1</v>
      </c>
      <c r="J86" s="17"/>
      <c r="K86" s="17"/>
      <c r="L86" s="17">
        <f t="shared" si="3"/>
        <v>1</v>
      </c>
      <c r="M86" s="22">
        <v>1.0015000000000001</v>
      </c>
      <c r="N86" s="22">
        <v>1.0015000000000001</v>
      </c>
      <c r="O86" s="18">
        <v>1445064.35</v>
      </c>
      <c r="P86" s="25">
        <v>120422.03</v>
      </c>
      <c r="S86" s="37"/>
      <c r="T86" s="37"/>
    </row>
    <row r="87" spans="1:23" s="26" customFormat="1" ht="24.95" customHeight="1">
      <c r="A87" s="17">
        <v>4</v>
      </c>
      <c r="B87" s="29" t="s">
        <v>154</v>
      </c>
      <c r="C87" s="33" t="s">
        <v>64</v>
      </c>
      <c r="D87" s="16" t="s">
        <v>233</v>
      </c>
      <c r="E87" s="16">
        <v>638</v>
      </c>
      <c r="F87" s="16">
        <v>58</v>
      </c>
      <c r="G87" s="21" t="s">
        <v>230</v>
      </c>
      <c r="H87" s="21"/>
      <c r="I87" s="17">
        <v>1</v>
      </c>
      <c r="J87" s="17"/>
      <c r="K87" s="17"/>
      <c r="L87" s="17">
        <f t="shared" si="3"/>
        <v>1</v>
      </c>
      <c r="M87" s="22">
        <v>0.61570000000000003</v>
      </c>
      <c r="N87" s="22">
        <v>1.0009999999999999</v>
      </c>
      <c r="O87" s="18">
        <v>888393.53</v>
      </c>
      <c r="P87" s="25">
        <v>74032.789999999994</v>
      </c>
      <c r="S87" s="37"/>
      <c r="T87" s="37"/>
    </row>
    <row r="88" spans="1:23" s="26" customFormat="1" ht="24.95" customHeight="1">
      <c r="A88" s="17">
        <v>5</v>
      </c>
      <c r="B88" s="29" t="s">
        <v>155</v>
      </c>
      <c r="C88" s="33" t="s">
        <v>155</v>
      </c>
      <c r="D88" s="16" t="s">
        <v>257</v>
      </c>
      <c r="E88" s="16">
        <v>897</v>
      </c>
      <c r="F88" s="16">
        <v>164</v>
      </c>
      <c r="G88" s="21" t="s">
        <v>229</v>
      </c>
      <c r="H88" s="21"/>
      <c r="I88" s="17">
        <v>1</v>
      </c>
      <c r="J88" s="17"/>
      <c r="K88" s="17"/>
      <c r="L88" s="17">
        <f t="shared" si="3"/>
        <v>1</v>
      </c>
      <c r="M88" s="22">
        <v>1.002</v>
      </c>
      <c r="N88" s="22">
        <v>1.002</v>
      </c>
      <c r="O88" s="18">
        <v>1445785.8</v>
      </c>
      <c r="P88" s="25">
        <v>120482.15</v>
      </c>
      <c r="S88" s="37"/>
      <c r="T88" s="37"/>
    </row>
    <row r="89" spans="1:23" s="26" customFormat="1" ht="24.95" customHeight="1">
      <c r="A89" s="17">
        <v>6</v>
      </c>
      <c r="B89" s="29" t="s">
        <v>62</v>
      </c>
      <c r="C89" s="33" t="s">
        <v>154</v>
      </c>
      <c r="D89" s="16" t="s">
        <v>258</v>
      </c>
      <c r="E89" s="16">
        <v>1433</v>
      </c>
      <c r="F89" s="16">
        <v>182</v>
      </c>
      <c r="G89" s="21" t="s">
        <v>230</v>
      </c>
      <c r="H89" s="21"/>
      <c r="I89" s="17"/>
      <c r="J89" s="17">
        <v>1</v>
      </c>
      <c r="K89" s="17"/>
      <c r="L89" s="17">
        <f t="shared" si="3"/>
        <v>1</v>
      </c>
      <c r="M89" s="22">
        <v>0.74339999999999995</v>
      </c>
      <c r="N89" s="22">
        <v>1</v>
      </c>
      <c r="O89" s="18">
        <v>2145303.7200000002</v>
      </c>
      <c r="P89" s="25">
        <v>178775.31</v>
      </c>
      <c r="S89" s="37"/>
      <c r="T89" s="37"/>
    </row>
    <row r="90" spans="1:23" s="26" customFormat="1" ht="24.95" customHeight="1">
      <c r="A90" s="17">
        <v>7</v>
      </c>
      <c r="B90" s="29" t="s">
        <v>69</v>
      </c>
      <c r="C90" s="33" t="s">
        <v>72</v>
      </c>
      <c r="D90" s="16" t="s">
        <v>259</v>
      </c>
      <c r="E90" s="16">
        <v>389</v>
      </c>
      <c r="F90" s="16">
        <v>12</v>
      </c>
      <c r="G90" s="21" t="s">
        <v>230</v>
      </c>
      <c r="H90" s="21"/>
      <c r="I90" s="17">
        <v>1</v>
      </c>
      <c r="J90" s="17"/>
      <c r="K90" s="17"/>
      <c r="L90" s="17">
        <f t="shared" si="3"/>
        <v>1</v>
      </c>
      <c r="M90" s="22">
        <v>0.61529999999999996</v>
      </c>
      <c r="N90" s="22">
        <v>1.0003</v>
      </c>
      <c r="O90" s="18">
        <v>887816.37</v>
      </c>
      <c r="P90" s="25">
        <v>73984.7</v>
      </c>
      <c r="S90" s="37"/>
      <c r="T90" s="37"/>
    </row>
    <row r="91" spans="1:23" s="26" customFormat="1" ht="24.95" customHeight="1">
      <c r="A91" s="17">
        <v>8</v>
      </c>
      <c r="B91" s="29" t="s">
        <v>60</v>
      </c>
      <c r="C91" s="33" t="s">
        <v>63</v>
      </c>
      <c r="D91" s="16" t="s">
        <v>260</v>
      </c>
      <c r="E91" s="16">
        <v>899</v>
      </c>
      <c r="F91" s="16">
        <v>72</v>
      </c>
      <c r="G91" s="21" t="s">
        <v>229</v>
      </c>
      <c r="H91" s="21"/>
      <c r="I91" s="17">
        <v>1</v>
      </c>
      <c r="J91" s="17"/>
      <c r="K91" s="17"/>
      <c r="L91" s="17">
        <f t="shared" si="3"/>
        <v>1</v>
      </c>
      <c r="M91" s="22">
        <v>1</v>
      </c>
      <c r="N91" s="22">
        <v>1</v>
      </c>
      <c r="O91" s="18">
        <v>1442900</v>
      </c>
      <c r="P91" s="25">
        <v>120241.67</v>
      </c>
      <c r="S91" s="37"/>
      <c r="T91" s="37"/>
    </row>
    <row r="92" spans="1:23" s="26" customFormat="1" ht="24.95" customHeight="1">
      <c r="A92" s="17">
        <v>9</v>
      </c>
      <c r="B92" s="29" t="s">
        <v>64</v>
      </c>
      <c r="C92" s="33" t="s">
        <v>67</v>
      </c>
      <c r="D92" s="16" t="s">
        <v>261</v>
      </c>
      <c r="E92" s="16">
        <v>164</v>
      </c>
      <c r="F92" s="16">
        <v>22</v>
      </c>
      <c r="G92" s="21" t="s">
        <v>230</v>
      </c>
      <c r="H92" s="21"/>
      <c r="I92" s="17">
        <v>1</v>
      </c>
      <c r="J92" s="17"/>
      <c r="K92" s="17"/>
      <c r="L92" s="17">
        <f t="shared" si="3"/>
        <v>1</v>
      </c>
      <c r="M92" s="22">
        <v>0.61599999999999999</v>
      </c>
      <c r="N92" s="22">
        <v>1.0015000000000001</v>
      </c>
      <c r="O92" s="18">
        <v>888826.4</v>
      </c>
      <c r="P92" s="25">
        <v>74068.87</v>
      </c>
      <c r="S92" s="37"/>
      <c r="T92" s="37"/>
    </row>
    <row r="93" spans="1:23" s="26" customFormat="1" ht="24.95" customHeight="1">
      <c r="A93" s="17">
        <v>10</v>
      </c>
      <c r="B93" s="29" t="s">
        <v>156</v>
      </c>
      <c r="C93" s="33" t="s">
        <v>70</v>
      </c>
      <c r="D93" s="16" t="s">
        <v>262</v>
      </c>
      <c r="E93" s="16">
        <v>1444</v>
      </c>
      <c r="F93" s="16">
        <v>307</v>
      </c>
      <c r="G93" s="21" t="s">
        <v>230</v>
      </c>
      <c r="H93" s="21"/>
      <c r="I93" s="17"/>
      <c r="J93" s="17">
        <v>1</v>
      </c>
      <c r="K93" s="17"/>
      <c r="L93" s="17">
        <f t="shared" si="3"/>
        <v>1</v>
      </c>
      <c r="M93" s="22">
        <v>0.74509999999999998</v>
      </c>
      <c r="N93" s="22">
        <v>1.0023</v>
      </c>
      <c r="O93" s="18">
        <v>2150209.58</v>
      </c>
      <c r="P93" s="25">
        <v>179184.13</v>
      </c>
      <c r="S93" s="37"/>
      <c r="T93" s="37"/>
    </row>
    <row r="94" spans="1:23" s="26" customFormat="1" ht="24.95" customHeight="1">
      <c r="A94" s="17">
        <v>11</v>
      </c>
      <c r="B94" s="29" t="s">
        <v>68</v>
      </c>
      <c r="C94" s="33" t="s">
        <v>215</v>
      </c>
      <c r="D94" s="16" t="s">
        <v>263</v>
      </c>
      <c r="E94" s="16">
        <v>389</v>
      </c>
      <c r="F94" s="16">
        <v>60</v>
      </c>
      <c r="G94" s="21" t="s">
        <v>230</v>
      </c>
      <c r="H94" s="21"/>
      <c r="I94" s="17">
        <v>1</v>
      </c>
      <c r="J94" s="17"/>
      <c r="K94" s="17"/>
      <c r="L94" s="17">
        <f t="shared" si="3"/>
        <v>1</v>
      </c>
      <c r="M94" s="22">
        <v>0.61609999999999998</v>
      </c>
      <c r="N94" s="22">
        <v>1.0017</v>
      </c>
      <c r="O94" s="18">
        <v>888970.69</v>
      </c>
      <c r="P94" s="25">
        <v>74080.89</v>
      </c>
      <c r="S94" s="37"/>
      <c r="T94" s="37"/>
    </row>
    <row r="95" spans="1:23" s="26" customFormat="1" ht="24.95" customHeight="1">
      <c r="A95" s="17">
        <v>12</v>
      </c>
      <c r="B95" s="33" t="s">
        <v>216</v>
      </c>
      <c r="C95" s="33" t="s">
        <v>65</v>
      </c>
      <c r="D95" s="16" t="s">
        <v>264</v>
      </c>
      <c r="E95" s="16">
        <v>1039</v>
      </c>
      <c r="F95" s="16">
        <v>83</v>
      </c>
      <c r="G95" s="21" t="s">
        <v>230</v>
      </c>
      <c r="H95" s="21"/>
      <c r="I95" s="17"/>
      <c r="J95" s="17">
        <v>1</v>
      </c>
      <c r="K95" s="17"/>
      <c r="L95" s="17">
        <f t="shared" si="3"/>
        <v>1</v>
      </c>
      <c r="M95" s="22">
        <v>0.55149999999999999</v>
      </c>
      <c r="N95" s="22">
        <v>1.0008999999999999</v>
      </c>
      <c r="O95" s="18">
        <v>1591518.7</v>
      </c>
      <c r="P95" s="25">
        <v>132626.56</v>
      </c>
      <c r="S95" s="37"/>
      <c r="T95" s="37"/>
    </row>
    <row r="96" spans="1:23" s="26" customFormat="1" ht="24.95" customHeight="1">
      <c r="A96" s="17">
        <v>13</v>
      </c>
      <c r="B96" s="33" t="s">
        <v>215</v>
      </c>
      <c r="C96" s="33" t="s">
        <v>62</v>
      </c>
      <c r="D96" s="16" t="s">
        <v>265</v>
      </c>
      <c r="E96" s="16">
        <v>378</v>
      </c>
      <c r="F96" s="16">
        <v>36</v>
      </c>
      <c r="G96" s="21" t="s">
        <v>229</v>
      </c>
      <c r="H96" s="21"/>
      <c r="I96" s="17">
        <v>1</v>
      </c>
      <c r="J96" s="17"/>
      <c r="K96" s="17"/>
      <c r="L96" s="17">
        <f t="shared" si="3"/>
        <v>1</v>
      </c>
      <c r="M96" s="22">
        <v>1.0009999999999999</v>
      </c>
      <c r="N96" s="22">
        <v>1.0009999999999999</v>
      </c>
      <c r="O96" s="18">
        <v>1444342.9</v>
      </c>
      <c r="P96" s="25">
        <v>120361.91</v>
      </c>
      <c r="S96" s="37"/>
      <c r="T96" s="37"/>
    </row>
    <row r="97" spans="1:20" s="26" customFormat="1" ht="24.95" customHeight="1">
      <c r="A97" s="17">
        <v>14</v>
      </c>
      <c r="B97" s="33" t="s">
        <v>214</v>
      </c>
      <c r="C97" s="33" t="s">
        <v>69</v>
      </c>
      <c r="D97" s="16" t="s">
        <v>266</v>
      </c>
      <c r="E97" s="16">
        <v>246</v>
      </c>
      <c r="F97" s="16">
        <v>41</v>
      </c>
      <c r="G97" s="21" t="s">
        <v>230</v>
      </c>
      <c r="H97" s="21"/>
      <c r="I97" s="17">
        <v>1</v>
      </c>
      <c r="J97" s="17"/>
      <c r="K97" s="17"/>
      <c r="L97" s="17">
        <f t="shared" si="3"/>
        <v>1</v>
      </c>
      <c r="M97" s="22">
        <v>0.61619999999999997</v>
      </c>
      <c r="N97" s="22">
        <v>1.0018</v>
      </c>
      <c r="O97" s="18">
        <v>889114.98</v>
      </c>
      <c r="P97" s="25">
        <v>74092.92</v>
      </c>
      <c r="S97" s="37"/>
      <c r="T97" s="37"/>
    </row>
    <row r="98" spans="1:20" s="26" customFormat="1" ht="24.95" customHeight="1">
      <c r="A98" s="17">
        <v>15</v>
      </c>
      <c r="B98" s="29" t="s">
        <v>71</v>
      </c>
      <c r="C98" s="33" t="s">
        <v>214</v>
      </c>
      <c r="D98" s="16" t="s">
        <v>267</v>
      </c>
      <c r="E98" s="16">
        <v>267</v>
      </c>
      <c r="F98" s="16">
        <v>12</v>
      </c>
      <c r="G98" s="21" t="s">
        <v>230</v>
      </c>
      <c r="H98" s="21"/>
      <c r="I98" s="17">
        <v>1</v>
      </c>
      <c r="J98" s="17"/>
      <c r="K98" s="17"/>
      <c r="L98" s="17">
        <f t="shared" si="3"/>
        <v>1</v>
      </c>
      <c r="M98" s="22">
        <v>0.61509999999999998</v>
      </c>
      <c r="N98" s="22">
        <v>1</v>
      </c>
      <c r="O98" s="18">
        <v>887527.79</v>
      </c>
      <c r="P98" s="25">
        <v>73960.649999999994</v>
      </c>
      <c r="S98" s="37"/>
      <c r="T98" s="37"/>
    </row>
    <row r="99" spans="1:20" s="26" customFormat="1" ht="24.95" customHeight="1">
      <c r="A99" s="17">
        <v>16</v>
      </c>
      <c r="B99" s="29" t="s">
        <v>66</v>
      </c>
      <c r="C99" s="33" t="s">
        <v>71</v>
      </c>
      <c r="D99" s="16" t="s">
        <v>268</v>
      </c>
      <c r="E99" s="16">
        <v>382</v>
      </c>
      <c r="F99" s="16">
        <v>32</v>
      </c>
      <c r="G99" s="21" t="s">
        <v>230</v>
      </c>
      <c r="H99" s="21"/>
      <c r="I99" s="17">
        <v>1</v>
      </c>
      <c r="J99" s="17"/>
      <c r="K99" s="17"/>
      <c r="L99" s="17">
        <f t="shared" si="3"/>
        <v>1</v>
      </c>
      <c r="M99" s="22">
        <v>0.74339999999999995</v>
      </c>
      <c r="N99" s="22">
        <v>1</v>
      </c>
      <c r="O99" s="18">
        <v>1072651.8600000001</v>
      </c>
      <c r="P99" s="25">
        <v>89387.66</v>
      </c>
      <c r="S99" s="37"/>
      <c r="T99" s="37"/>
    </row>
    <row r="100" spans="1:20" s="26" customFormat="1" ht="24.95" customHeight="1">
      <c r="A100" s="17">
        <v>17</v>
      </c>
      <c r="B100" s="29" t="s">
        <v>63</v>
      </c>
      <c r="C100" s="33" t="s">
        <v>66</v>
      </c>
      <c r="D100" s="16" t="s">
        <v>269</v>
      </c>
      <c r="E100" s="16">
        <v>305</v>
      </c>
      <c r="F100" s="16">
        <v>33</v>
      </c>
      <c r="G100" s="21" t="s">
        <v>230</v>
      </c>
      <c r="H100" s="21"/>
      <c r="I100" s="17">
        <v>1</v>
      </c>
      <c r="J100" s="17"/>
      <c r="K100" s="17"/>
      <c r="L100" s="17">
        <f t="shared" si="3"/>
        <v>1</v>
      </c>
      <c r="M100" s="22">
        <v>0.74429999999999996</v>
      </c>
      <c r="N100" s="22">
        <v>1.0012000000000001</v>
      </c>
      <c r="O100" s="18">
        <v>1073950.47</v>
      </c>
      <c r="P100" s="25">
        <v>89495.87</v>
      </c>
      <c r="S100" s="37"/>
      <c r="T100" s="37"/>
    </row>
    <row r="101" spans="1:20" s="26" customFormat="1" ht="24.95" customHeight="1">
      <c r="A101" s="17">
        <v>18</v>
      </c>
      <c r="B101" s="29" t="s">
        <v>67</v>
      </c>
      <c r="C101" s="33" t="s">
        <v>60</v>
      </c>
      <c r="D101" s="16" t="s">
        <v>270</v>
      </c>
      <c r="E101" s="16">
        <v>394</v>
      </c>
      <c r="F101" s="16">
        <v>44</v>
      </c>
      <c r="G101" s="21" t="s">
        <v>229</v>
      </c>
      <c r="H101" s="21"/>
      <c r="I101" s="17">
        <v>1</v>
      </c>
      <c r="J101" s="17"/>
      <c r="K101" s="17"/>
      <c r="L101" s="17">
        <f t="shared" si="3"/>
        <v>1</v>
      </c>
      <c r="M101" s="22">
        <v>1.0012000000000001</v>
      </c>
      <c r="N101" s="22">
        <v>1.0012000000000001</v>
      </c>
      <c r="O101" s="18">
        <v>1444631.48</v>
      </c>
      <c r="P101" s="25">
        <v>120385.96</v>
      </c>
      <c r="S101" s="37"/>
      <c r="T101" s="37"/>
    </row>
    <row r="102" spans="1:20" s="26" customFormat="1" ht="24.95" customHeight="1">
      <c r="A102" s="17">
        <v>19</v>
      </c>
      <c r="B102" s="29" t="s">
        <v>72</v>
      </c>
      <c r="C102" s="33" t="s">
        <v>61</v>
      </c>
      <c r="D102" s="16" t="s">
        <v>271</v>
      </c>
      <c r="E102" s="16">
        <v>586</v>
      </c>
      <c r="F102" s="16">
        <v>63</v>
      </c>
      <c r="G102" s="21" t="s">
        <v>229</v>
      </c>
      <c r="H102" s="21"/>
      <c r="I102" s="17">
        <v>1</v>
      </c>
      <c r="J102" s="16"/>
      <c r="K102" s="16"/>
      <c r="L102" s="17">
        <f t="shared" si="3"/>
        <v>1</v>
      </c>
      <c r="M102" s="22">
        <v>1.0012000000000001</v>
      </c>
      <c r="N102" s="22">
        <v>1.0012000000000001</v>
      </c>
      <c r="O102" s="18">
        <v>1444631.48</v>
      </c>
      <c r="P102" s="25">
        <v>120385.96</v>
      </c>
      <c r="S102" s="37"/>
      <c r="T102" s="37"/>
    </row>
    <row r="103" spans="1:20" s="26" customFormat="1" ht="71.25" customHeight="1">
      <c r="A103" s="86" t="s">
        <v>8</v>
      </c>
      <c r="B103" s="86"/>
      <c r="C103" s="86"/>
      <c r="D103" s="86"/>
      <c r="E103" s="42"/>
      <c r="F103" s="42"/>
      <c r="G103" s="28"/>
      <c r="H103" s="17">
        <f>SUM(H104:H111)</f>
        <v>0</v>
      </c>
      <c r="I103" s="17">
        <f>SUM(I104:I111)</f>
        <v>5</v>
      </c>
      <c r="J103" s="17">
        <f t="shared" ref="J103:K103" si="10">SUM(J104:J111)</f>
        <v>3</v>
      </c>
      <c r="K103" s="17">
        <f t="shared" si="10"/>
        <v>0</v>
      </c>
      <c r="L103" s="17">
        <f>SUM(L104:L111)</f>
        <v>8</v>
      </c>
      <c r="M103" s="17"/>
      <c r="N103" s="17"/>
      <c r="O103" s="18">
        <f t="shared" ref="O103:P103" si="11">SUM(O104:O111)</f>
        <v>13118125.35</v>
      </c>
      <c r="P103" s="18">
        <f t="shared" si="11"/>
        <v>1093177.1099999999</v>
      </c>
      <c r="S103" s="37"/>
      <c r="T103" s="37"/>
    </row>
    <row r="104" spans="1:20" s="26" customFormat="1" ht="24.75" customHeight="1">
      <c r="A104" s="17">
        <v>1</v>
      </c>
      <c r="B104" s="29" t="s">
        <v>157</v>
      </c>
      <c r="C104" s="33" t="s">
        <v>112</v>
      </c>
      <c r="D104" s="16" t="s">
        <v>162</v>
      </c>
      <c r="E104" s="16">
        <v>1068</v>
      </c>
      <c r="F104" s="16">
        <v>248</v>
      </c>
      <c r="G104" s="21" t="s">
        <v>230</v>
      </c>
      <c r="H104" s="21"/>
      <c r="I104" s="17"/>
      <c r="J104" s="17">
        <v>1</v>
      </c>
      <c r="K104" s="17"/>
      <c r="L104" s="17">
        <f t="shared" si="3"/>
        <v>1</v>
      </c>
      <c r="M104" s="22">
        <v>0.74529999999999996</v>
      </c>
      <c r="N104" s="22">
        <v>1.0024999999999999</v>
      </c>
      <c r="O104" s="18">
        <v>2150786.7400000002</v>
      </c>
      <c r="P104" s="25">
        <v>179232.23</v>
      </c>
      <c r="S104" s="37"/>
      <c r="T104" s="37"/>
    </row>
    <row r="105" spans="1:20" s="26" customFormat="1" ht="24.95" customHeight="1">
      <c r="A105" s="17">
        <v>2</v>
      </c>
      <c r="B105" s="29" t="s">
        <v>75</v>
      </c>
      <c r="C105" s="33" t="s">
        <v>157</v>
      </c>
      <c r="D105" s="16" t="s">
        <v>158</v>
      </c>
      <c r="E105" s="16">
        <v>1086</v>
      </c>
      <c r="F105" s="16">
        <v>225</v>
      </c>
      <c r="G105" s="21" t="s">
        <v>230</v>
      </c>
      <c r="H105" s="21"/>
      <c r="I105" s="17"/>
      <c r="J105" s="17">
        <v>1</v>
      </c>
      <c r="K105" s="17"/>
      <c r="L105" s="17">
        <f t="shared" si="3"/>
        <v>1</v>
      </c>
      <c r="M105" s="22">
        <v>0.61650000000000005</v>
      </c>
      <c r="N105" s="22">
        <v>1.0023</v>
      </c>
      <c r="O105" s="18">
        <v>1779095.7</v>
      </c>
      <c r="P105" s="25">
        <v>148257.98000000001</v>
      </c>
      <c r="S105" s="37"/>
      <c r="T105" s="37"/>
    </row>
    <row r="106" spans="1:20" s="26" customFormat="1" ht="24.95" customHeight="1">
      <c r="A106" s="17">
        <v>3</v>
      </c>
      <c r="B106" s="29" t="s">
        <v>74</v>
      </c>
      <c r="C106" s="33" t="s">
        <v>73</v>
      </c>
      <c r="D106" s="16" t="s">
        <v>272</v>
      </c>
      <c r="E106" s="16">
        <v>962</v>
      </c>
      <c r="F106" s="16">
        <v>193</v>
      </c>
      <c r="G106" s="21" t="s">
        <v>230</v>
      </c>
      <c r="H106" s="21"/>
      <c r="I106" s="17"/>
      <c r="J106" s="17">
        <v>1</v>
      </c>
      <c r="K106" s="17"/>
      <c r="L106" s="17">
        <f>I106+J106+K106</f>
        <v>1</v>
      </c>
      <c r="M106" s="22">
        <v>0.74339999999999995</v>
      </c>
      <c r="N106" s="22">
        <v>1</v>
      </c>
      <c r="O106" s="18">
        <v>2145303.7200000002</v>
      </c>
      <c r="P106" s="25">
        <v>178775.31</v>
      </c>
      <c r="S106" s="37"/>
      <c r="T106" s="37"/>
    </row>
    <row r="107" spans="1:20" s="26" customFormat="1" ht="24.95" customHeight="1">
      <c r="A107" s="17">
        <v>4</v>
      </c>
      <c r="B107" s="29" t="s">
        <v>73</v>
      </c>
      <c r="C107" s="33" t="s">
        <v>74</v>
      </c>
      <c r="D107" s="16" t="s">
        <v>160</v>
      </c>
      <c r="E107" s="16">
        <v>515</v>
      </c>
      <c r="F107" s="16">
        <v>103</v>
      </c>
      <c r="G107" s="21" t="s">
        <v>229</v>
      </c>
      <c r="H107" s="21"/>
      <c r="I107" s="17">
        <v>1</v>
      </c>
      <c r="J107" s="17"/>
      <c r="K107" s="17"/>
      <c r="L107" s="17">
        <f t="shared" ref="L107:L162" si="12">I107+J107+K107</f>
        <v>1</v>
      </c>
      <c r="M107" s="22">
        <v>1.0022</v>
      </c>
      <c r="N107" s="22">
        <v>1.0022</v>
      </c>
      <c r="O107" s="18">
        <v>1446074.38</v>
      </c>
      <c r="P107" s="25">
        <v>120506.2</v>
      </c>
      <c r="S107" s="37"/>
      <c r="T107" s="37"/>
    </row>
    <row r="108" spans="1:20" s="26" customFormat="1" ht="24.95" customHeight="1">
      <c r="A108" s="17">
        <v>5</v>
      </c>
      <c r="B108" s="29" t="s">
        <v>76</v>
      </c>
      <c r="C108" s="33" t="s">
        <v>76</v>
      </c>
      <c r="D108" s="16" t="s">
        <v>161</v>
      </c>
      <c r="E108" s="16">
        <v>427</v>
      </c>
      <c r="F108" s="16">
        <v>108</v>
      </c>
      <c r="G108" s="21" t="s">
        <v>229</v>
      </c>
      <c r="H108" s="21"/>
      <c r="I108" s="17">
        <v>1</v>
      </c>
      <c r="J108" s="17"/>
      <c r="K108" s="17"/>
      <c r="L108" s="17">
        <f t="shared" si="12"/>
        <v>1</v>
      </c>
      <c r="M108" s="22">
        <v>1.0027999999999999</v>
      </c>
      <c r="N108" s="22">
        <v>1.0027999999999999</v>
      </c>
      <c r="O108" s="18">
        <v>1446940.12</v>
      </c>
      <c r="P108" s="25">
        <v>120578.34</v>
      </c>
      <c r="S108" s="37"/>
      <c r="T108" s="37"/>
    </row>
    <row r="109" spans="1:20" s="26" customFormat="1" ht="24.95" customHeight="1">
      <c r="A109" s="17">
        <v>6</v>
      </c>
      <c r="B109" s="29"/>
      <c r="C109" s="33" t="s">
        <v>75</v>
      </c>
      <c r="D109" s="16" t="s">
        <v>159</v>
      </c>
      <c r="E109" s="16">
        <v>724</v>
      </c>
      <c r="F109" s="16">
        <v>96</v>
      </c>
      <c r="G109" s="21" t="s">
        <v>230</v>
      </c>
      <c r="H109" s="21"/>
      <c r="I109" s="17">
        <v>1</v>
      </c>
      <c r="J109" s="17"/>
      <c r="K109" s="17"/>
      <c r="L109" s="17">
        <f t="shared" si="12"/>
        <v>1</v>
      </c>
      <c r="M109" s="22">
        <v>0.87290000000000001</v>
      </c>
      <c r="N109" s="22">
        <v>1.0014000000000001</v>
      </c>
      <c r="O109" s="18">
        <v>1259507.4099999999</v>
      </c>
      <c r="P109" s="25">
        <v>104958.95</v>
      </c>
      <c r="S109" s="37"/>
      <c r="T109" s="37"/>
    </row>
    <row r="110" spans="1:20" s="26" customFormat="1" ht="24.95" customHeight="1">
      <c r="A110" s="17">
        <v>7</v>
      </c>
      <c r="B110" s="30" t="s">
        <v>77</v>
      </c>
      <c r="C110" s="33" t="s">
        <v>77</v>
      </c>
      <c r="D110" s="16" t="s">
        <v>273</v>
      </c>
      <c r="E110" s="16">
        <v>317</v>
      </c>
      <c r="F110" s="16">
        <v>60</v>
      </c>
      <c r="G110" s="21" t="s">
        <v>229</v>
      </c>
      <c r="H110" s="21"/>
      <c r="I110" s="17">
        <v>1</v>
      </c>
      <c r="J110" s="17"/>
      <c r="K110" s="17"/>
      <c r="L110" s="17">
        <f t="shared" si="12"/>
        <v>1</v>
      </c>
      <c r="M110" s="22">
        <v>1.0021</v>
      </c>
      <c r="N110" s="22">
        <v>1.0021</v>
      </c>
      <c r="O110" s="18">
        <v>1445930.09</v>
      </c>
      <c r="P110" s="25">
        <v>120494.17</v>
      </c>
      <c r="S110" s="37"/>
      <c r="T110" s="37"/>
    </row>
    <row r="111" spans="1:20" s="26" customFormat="1" ht="24.95" customHeight="1">
      <c r="A111" s="17">
        <v>8</v>
      </c>
      <c r="B111" s="29" t="s">
        <v>112</v>
      </c>
      <c r="C111" s="33" t="s">
        <v>297</v>
      </c>
      <c r="D111" s="16" t="s">
        <v>274</v>
      </c>
      <c r="E111" s="16">
        <v>175</v>
      </c>
      <c r="F111" s="16">
        <v>18</v>
      </c>
      <c r="G111" s="21" t="s">
        <v>229</v>
      </c>
      <c r="H111" s="21"/>
      <c r="I111" s="17">
        <v>1</v>
      </c>
      <c r="J111" s="17"/>
      <c r="K111" s="17"/>
      <c r="L111" s="17">
        <f t="shared" si="12"/>
        <v>1</v>
      </c>
      <c r="M111" s="22">
        <v>1.0011000000000001</v>
      </c>
      <c r="N111" s="22">
        <v>1.0011000000000001</v>
      </c>
      <c r="O111" s="18">
        <v>1444487.19</v>
      </c>
      <c r="P111" s="25">
        <v>120373.93</v>
      </c>
      <c r="S111" s="37"/>
      <c r="T111" s="37"/>
    </row>
    <row r="112" spans="1:20" s="26" customFormat="1" ht="76.5" customHeight="1">
      <c r="A112" s="86" t="s">
        <v>9</v>
      </c>
      <c r="B112" s="86"/>
      <c r="C112" s="86"/>
      <c r="D112" s="86"/>
      <c r="E112" s="42"/>
      <c r="F112" s="42"/>
      <c r="G112" s="24"/>
      <c r="H112" s="17">
        <f>SUM(H113:H122)</f>
        <v>0</v>
      </c>
      <c r="I112" s="17">
        <f>SUM(I113:I122)</f>
        <v>9</v>
      </c>
      <c r="J112" s="17">
        <f t="shared" ref="J112:K112" si="13">SUM(J113:J122)</f>
        <v>1</v>
      </c>
      <c r="K112" s="17">
        <f t="shared" si="13"/>
        <v>0</v>
      </c>
      <c r="L112" s="17">
        <f>SUM(L113:L122)</f>
        <v>10</v>
      </c>
      <c r="M112" s="17"/>
      <c r="N112" s="17"/>
      <c r="O112" s="18">
        <f t="shared" ref="O112:P112" si="14">SUM(O113:O122)</f>
        <v>13661810.069999998</v>
      </c>
      <c r="P112" s="18">
        <f t="shared" si="14"/>
        <v>1138484.18</v>
      </c>
      <c r="S112" s="37"/>
      <c r="T112" s="37"/>
    </row>
    <row r="113" spans="1:24" s="26" customFormat="1" ht="24.95" customHeight="1">
      <c r="A113" s="17">
        <v>1</v>
      </c>
      <c r="B113" s="29" t="s">
        <v>78</v>
      </c>
      <c r="C113" s="33" t="s">
        <v>82</v>
      </c>
      <c r="D113" s="16" t="s">
        <v>171</v>
      </c>
      <c r="E113" s="16">
        <v>112</v>
      </c>
      <c r="F113" s="16">
        <v>12</v>
      </c>
      <c r="G113" s="21" t="s">
        <v>229</v>
      </c>
      <c r="H113" s="21"/>
      <c r="I113" s="17">
        <v>1</v>
      </c>
      <c r="J113" s="17"/>
      <c r="K113" s="17"/>
      <c r="L113" s="17">
        <f>I113+J113+K113</f>
        <v>1</v>
      </c>
      <c r="M113" s="22">
        <v>1.0012000000000001</v>
      </c>
      <c r="N113" s="22">
        <v>1.0012000000000001</v>
      </c>
      <c r="O113" s="18">
        <v>1444631.48</v>
      </c>
      <c r="P113" s="25">
        <v>120385.96</v>
      </c>
      <c r="Q113" s="47"/>
      <c r="R113" s="47"/>
      <c r="S113" s="37"/>
      <c r="T113" s="37"/>
    </row>
    <row r="114" spans="1:24" s="26" customFormat="1" ht="24.95" customHeight="1">
      <c r="A114" s="17">
        <v>2</v>
      </c>
      <c r="B114" s="29" t="s">
        <v>79</v>
      </c>
      <c r="C114" s="33" t="s">
        <v>80</v>
      </c>
      <c r="D114" s="16" t="s">
        <v>169</v>
      </c>
      <c r="E114" s="16">
        <v>1006</v>
      </c>
      <c r="F114" s="16">
        <v>102</v>
      </c>
      <c r="G114" s="21" t="s">
        <v>229</v>
      </c>
      <c r="H114" s="21"/>
      <c r="I114" s="17"/>
      <c r="J114" s="17">
        <v>1</v>
      </c>
      <c r="K114" s="17"/>
      <c r="L114" s="17">
        <f t="shared" si="12"/>
        <v>1</v>
      </c>
      <c r="M114" s="22">
        <v>1</v>
      </c>
      <c r="N114" s="22">
        <v>1</v>
      </c>
      <c r="O114" s="18">
        <v>2885800</v>
      </c>
      <c r="P114" s="25">
        <v>240483.33</v>
      </c>
      <c r="Q114" s="47"/>
      <c r="R114" s="47"/>
      <c r="S114" s="37"/>
      <c r="T114" s="37"/>
    </row>
    <row r="115" spans="1:24" s="26" customFormat="1" ht="24.95" customHeight="1">
      <c r="A115" s="17">
        <v>3</v>
      </c>
      <c r="B115" s="33" t="s">
        <v>109</v>
      </c>
      <c r="C115" s="33" t="s">
        <v>79</v>
      </c>
      <c r="D115" s="16" t="s">
        <v>164</v>
      </c>
      <c r="E115" s="16">
        <v>199</v>
      </c>
      <c r="F115" s="16">
        <v>34</v>
      </c>
      <c r="G115" s="21" t="s">
        <v>229</v>
      </c>
      <c r="H115" s="21"/>
      <c r="I115" s="17">
        <v>1</v>
      </c>
      <c r="J115" s="17"/>
      <c r="K115" s="17"/>
      <c r="L115" s="17">
        <f t="shared" si="12"/>
        <v>1</v>
      </c>
      <c r="M115" s="22">
        <v>1.0019</v>
      </c>
      <c r="N115" s="22">
        <v>1.0019</v>
      </c>
      <c r="O115" s="18">
        <v>1445641.51</v>
      </c>
      <c r="P115" s="25">
        <v>120470.13</v>
      </c>
      <c r="Q115" s="47"/>
      <c r="R115" s="47"/>
      <c r="S115" s="37"/>
      <c r="T115" s="37"/>
    </row>
    <row r="116" spans="1:24" s="26" customFormat="1" ht="24.95" customHeight="1">
      <c r="A116" s="17">
        <v>4</v>
      </c>
      <c r="B116" s="33" t="s">
        <v>83</v>
      </c>
      <c r="C116" s="33" t="s">
        <v>78</v>
      </c>
      <c r="D116" s="16" t="s">
        <v>163</v>
      </c>
      <c r="E116" s="16">
        <v>534</v>
      </c>
      <c r="F116" s="16">
        <v>68</v>
      </c>
      <c r="G116" s="21" t="s">
        <v>229</v>
      </c>
      <c r="H116" s="21"/>
      <c r="I116" s="17">
        <v>1</v>
      </c>
      <c r="J116" s="17"/>
      <c r="K116" s="17"/>
      <c r="L116" s="17">
        <f t="shared" si="12"/>
        <v>1</v>
      </c>
      <c r="M116" s="22">
        <v>1</v>
      </c>
      <c r="N116" s="22">
        <v>1</v>
      </c>
      <c r="O116" s="18">
        <v>1442900</v>
      </c>
      <c r="P116" s="25">
        <v>120241.67</v>
      </c>
      <c r="Q116" s="47"/>
      <c r="R116" s="47"/>
      <c r="S116" s="37"/>
      <c r="T116" s="37"/>
    </row>
    <row r="117" spans="1:24" s="26" customFormat="1" ht="24.95" customHeight="1">
      <c r="A117" s="17">
        <v>5</v>
      </c>
      <c r="B117" s="33" t="s">
        <v>111</v>
      </c>
      <c r="C117" s="33" t="s">
        <v>81</v>
      </c>
      <c r="D117" s="16" t="s">
        <v>170</v>
      </c>
      <c r="E117" s="16">
        <v>445</v>
      </c>
      <c r="F117" s="16">
        <v>60</v>
      </c>
      <c r="G117" s="21" t="s">
        <v>229</v>
      </c>
      <c r="H117" s="21"/>
      <c r="I117" s="17">
        <v>1</v>
      </c>
      <c r="J117" s="17"/>
      <c r="K117" s="17"/>
      <c r="L117" s="17">
        <f t="shared" si="12"/>
        <v>1</v>
      </c>
      <c r="M117" s="22">
        <v>1.0015000000000001</v>
      </c>
      <c r="N117" s="22">
        <v>1.0015000000000001</v>
      </c>
      <c r="O117" s="18">
        <v>1445064.35</v>
      </c>
      <c r="P117" s="25">
        <v>120422.03</v>
      </c>
      <c r="Q117" s="47"/>
      <c r="R117" s="47"/>
      <c r="S117" s="37"/>
      <c r="T117" s="37"/>
    </row>
    <row r="118" spans="1:24" s="26" customFormat="1" ht="24.95" customHeight="1">
      <c r="A118" s="17">
        <v>6</v>
      </c>
      <c r="B118" s="29" t="s">
        <v>167</v>
      </c>
      <c r="C118" s="33" t="s">
        <v>83</v>
      </c>
      <c r="D118" s="16" t="s">
        <v>166</v>
      </c>
      <c r="E118" s="16">
        <v>184</v>
      </c>
      <c r="F118" s="16">
        <v>20</v>
      </c>
      <c r="G118" s="21" t="s">
        <v>229</v>
      </c>
      <c r="H118" s="21"/>
      <c r="I118" s="17">
        <v>1</v>
      </c>
      <c r="J118" s="17"/>
      <c r="K118" s="17"/>
      <c r="L118" s="17">
        <f t="shared" si="12"/>
        <v>1</v>
      </c>
      <c r="M118" s="22">
        <v>1.0012000000000001</v>
      </c>
      <c r="N118" s="22">
        <v>1.0012000000000001</v>
      </c>
      <c r="O118" s="18">
        <v>1444631.48</v>
      </c>
      <c r="P118" s="25">
        <v>120385.96</v>
      </c>
      <c r="Q118" s="47"/>
      <c r="R118" s="47"/>
      <c r="S118" s="37"/>
      <c r="T118" s="37"/>
    </row>
    <row r="119" spans="1:24" ht="24.95" customHeight="1">
      <c r="A119" s="17">
        <v>7</v>
      </c>
      <c r="B119" s="29" t="s">
        <v>110</v>
      </c>
      <c r="C119" s="33" t="s">
        <v>167</v>
      </c>
      <c r="D119" s="16" t="s">
        <v>168</v>
      </c>
      <c r="E119" s="16">
        <v>461</v>
      </c>
      <c r="F119" s="16">
        <v>56</v>
      </c>
      <c r="G119" s="21" t="s">
        <v>230</v>
      </c>
      <c r="H119" s="21"/>
      <c r="I119" s="17">
        <v>1</v>
      </c>
      <c r="J119" s="17"/>
      <c r="K119" s="17"/>
      <c r="L119" s="17">
        <f t="shared" si="12"/>
        <v>1</v>
      </c>
      <c r="M119" s="22">
        <v>0.6159</v>
      </c>
      <c r="N119" s="22">
        <v>1.0013000000000001</v>
      </c>
      <c r="O119" s="18">
        <v>888682.11</v>
      </c>
      <c r="P119" s="18">
        <v>74056.84</v>
      </c>
      <c r="Q119" s="4"/>
      <c r="R119" s="4"/>
      <c r="S119" s="37"/>
      <c r="T119" s="37"/>
    </row>
    <row r="120" spans="1:24" ht="24.95" customHeight="1">
      <c r="A120" s="17">
        <v>8</v>
      </c>
      <c r="B120" s="29" t="s">
        <v>80</v>
      </c>
      <c r="C120" s="33" t="s">
        <v>109</v>
      </c>
      <c r="D120" s="16" t="s">
        <v>165</v>
      </c>
      <c r="E120" s="16">
        <v>599</v>
      </c>
      <c r="F120" s="16">
        <v>28</v>
      </c>
      <c r="G120" s="21" t="s">
        <v>230</v>
      </c>
      <c r="H120" s="21"/>
      <c r="I120" s="17">
        <v>1</v>
      </c>
      <c r="J120" s="17"/>
      <c r="K120" s="17"/>
      <c r="L120" s="17">
        <f t="shared" si="12"/>
        <v>1</v>
      </c>
      <c r="M120" s="22">
        <v>0.61539999999999995</v>
      </c>
      <c r="N120" s="22">
        <v>1.0004999999999999</v>
      </c>
      <c r="O120" s="18">
        <v>887960.66</v>
      </c>
      <c r="P120" s="18">
        <v>73996.72</v>
      </c>
      <c r="Q120" s="4"/>
      <c r="R120" s="4"/>
      <c r="S120" s="37"/>
      <c r="T120" s="37"/>
    </row>
    <row r="121" spans="1:24" ht="24.95" customHeight="1">
      <c r="A121" s="17">
        <v>9</v>
      </c>
      <c r="B121" s="29" t="s">
        <v>81</v>
      </c>
      <c r="C121" s="33" t="s">
        <v>110</v>
      </c>
      <c r="D121" s="16" t="s">
        <v>275</v>
      </c>
      <c r="E121" s="16">
        <v>102</v>
      </c>
      <c r="F121" s="16">
        <v>6</v>
      </c>
      <c r="G121" s="21" t="s">
        <v>230</v>
      </c>
      <c r="H121" s="21"/>
      <c r="I121" s="17">
        <v>1</v>
      </c>
      <c r="J121" s="17"/>
      <c r="K121" s="17"/>
      <c r="L121" s="17">
        <f t="shared" si="12"/>
        <v>1</v>
      </c>
      <c r="M121" s="22">
        <v>0.61550000000000005</v>
      </c>
      <c r="N121" s="22">
        <v>1.0005999999999999</v>
      </c>
      <c r="O121" s="18">
        <v>888104.95</v>
      </c>
      <c r="P121" s="18">
        <v>74008.75</v>
      </c>
      <c r="Q121" s="4"/>
      <c r="R121" s="4"/>
      <c r="S121" s="37"/>
      <c r="T121" s="37"/>
    </row>
    <row r="122" spans="1:24" ht="24.95" customHeight="1">
      <c r="A122" s="17">
        <v>10</v>
      </c>
      <c r="B122" s="29" t="s">
        <v>82</v>
      </c>
      <c r="C122" s="33" t="s">
        <v>111</v>
      </c>
      <c r="D122" s="16" t="s">
        <v>276</v>
      </c>
      <c r="E122" s="16">
        <v>385</v>
      </c>
      <c r="F122" s="16">
        <v>34</v>
      </c>
      <c r="G122" s="21" t="s">
        <v>230</v>
      </c>
      <c r="H122" s="21"/>
      <c r="I122" s="17">
        <v>1</v>
      </c>
      <c r="J122" s="17"/>
      <c r="K122" s="17"/>
      <c r="L122" s="17">
        <f t="shared" si="12"/>
        <v>1</v>
      </c>
      <c r="M122" s="22">
        <v>0.61570000000000003</v>
      </c>
      <c r="N122" s="22">
        <v>1.0009999999999999</v>
      </c>
      <c r="O122" s="18">
        <v>888393.53</v>
      </c>
      <c r="P122" s="18">
        <v>74032.789999999994</v>
      </c>
      <c r="Q122" s="4"/>
      <c r="R122" s="4"/>
      <c r="S122" s="37"/>
      <c r="T122" s="37"/>
    </row>
    <row r="123" spans="1:24" ht="84" customHeight="1">
      <c r="A123" s="86" t="s">
        <v>10</v>
      </c>
      <c r="B123" s="86"/>
      <c r="C123" s="86"/>
      <c r="D123" s="86"/>
      <c r="E123" s="42"/>
      <c r="F123" s="42"/>
      <c r="G123" s="28"/>
      <c r="H123" s="17">
        <f>SUM(H124:H135)</f>
        <v>0</v>
      </c>
      <c r="I123" s="17">
        <f>SUM(I124:I135)</f>
        <v>4</v>
      </c>
      <c r="J123" s="17">
        <f>SUM(J124:J135)</f>
        <v>5</v>
      </c>
      <c r="K123" s="17">
        <f>SUM(K124:K135)</f>
        <v>3</v>
      </c>
      <c r="L123" s="17">
        <f>SUM(L124:L135)</f>
        <v>12</v>
      </c>
      <c r="M123" s="17"/>
      <c r="N123" s="17"/>
      <c r="O123" s="18">
        <f>SUM(O124:O135)</f>
        <v>22940469.710000001</v>
      </c>
      <c r="P123" s="18">
        <f>SUM(P124:P135)</f>
        <v>1927843.9399999995</v>
      </c>
      <c r="S123" s="37"/>
      <c r="T123" s="37"/>
    </row>
    <row r="124" spans="1:24" ht="24.95" customHeight="1">
      <c r="A124" s="17">
        <v>1</v>
      </c>
      <c r="B124" s="29" t="s">
        <v>88</v>
      </c>
      <c r="C124" s="33" t="s">
        <v>88</v>
      </c>
      <c r="D124" s="16" t="s">
        <v>172</v>
      </c>
      <c r="E124" s="16">
        <v>675</v>
      </c>
      <c r="F124" s="16">
        <v>177</v>
      </c>
      <c r="G124" s="21" t="s">
        <v>229</v>
      </c>
      <c r="H124" s="21"/>
      <c r="I124" s="17">
        <v>1</v>
      </c>
      <c r="J124" s="17"/>
      <c r="K124" s="17"/>
      <c r="L124" s="17">
        <f t="shared" si="12"/>
        <v>1</v>
      </c>
      <c r="M124" s="22">
        <v>1</v>
      </c>
      <c r="N124" s="22">
        <v>1</v>
      </c>
      <c r="O124" s="18">
        <v>1442900</v>
      </c>
      <c r="P124" s="18">
        <v>120241.67</v>
      </c>
      <c r="S124" s="37"/>
      <c r="T124" s="37"/>
      <c r="U124" s="51"/>
      <c r="V124" s="51"/>
      <c r="W124" s="51"/>
      <c r="X124" s="51"/>
    </row>
    <row r="125" spans="1:24" ht="24.95" customHeight="1">
      <c r="A125" s="17">
        <v>2</v>
      </c>
      <c r="B125" s="29"/>
      <c r="C125" s="33" t="s">
        <v>84</v>
      </c>
      <c r="D125" s="16" t="s">
        <v>173</v>
      </c>
      <c r="E125" s="16">
        <v>1299</v>
      </c>
      <c r="F125" s="16">
        <v>289</v>
      </c>
      <c r="G125" s="21" t="s">
        <v>230</v>
      </c>
      <c r="H125" s="21"/>
      <c r="I125" s="17"/>
      <c r="J125" s="17">
        <v>1</v>
      </c>
      <c r="K125" s="17"/>
      <c r="L125" s="17">
        <f t="shared" si="12"/>
        <v>1</v>
      </c>
      <c r="M125" s="22">
        <v>0.74519999999999997</v>
      </c>
      <c r="N125" s="22">
        <v>1.0024</v>
      </c>
      <c r="O125" s="18">
        <v>2150498.16</v>
      </c>
      <c r="P125" s="18">
        <v>179208.18</v>
      </c>
      <c r="S125" s="37"/>
      <c r="T125" s="37"/>
      <c r="U125" s="51"/>
      <c r="V125" s="51"/>
      <c r="W125" s="51"/>
      <c r="X125" s="51"/>
    </row>
    <row r="126" spans="1:24" ht="24.95" customHeight="1">
      <c r="A126" s="17">
        <v>3</v>
      </c>
      <c r="B126" s="29"/>
      <c r="C126" s="33" t="s">
        <v>89</v>
      </c>
      <c r="D126" s="16" t="s">
        <v>174</v>
      </c>
      <c r="E126" s="16">
        <v>404</v>
      </c>
      <c r="F126" s="16">
        <v>88</v>
      </c>
      <c r="G126" s="21" t="s">
        <v>229</v>
      </c>
      <c r="H126" s="21"/>
      <c r="I126" s="17">
        <v>1</v>
      </c>
      <c r="J126" s="17"/>
      <c r="K126" s="17"/>
      <c r="L126" s="17">
        <f t="shared" si="12"/>
        <v>1</v>
      </c>
      <c r="M126" s="22">
        <v>1.0024</v>
      </c>
      <c r="N126" s="22">
        <v>1.0024</v>
      </c>
      <c r="O126" s="18">
        <v>1446362.96</v>
      </c>
      <c r="P126" s="18">
        <v>120530.25</v>
      </c>
      <c r="S126" s="37"/>
      <c r="T126" s="37"/>
      <c r="U126" s="51"/>
      <c r="V126" s="51"/>
      <c r="W126" s="51"/>
      <c r="X126" s="51"/>
    </row>
    <row r="127" spans="1:24" ht="24.95" customHeight="1">
      <c r="A127" s="17">
        <v>4</v>
      </c>
      <c r="B127" s="29"/>
      <c r="C127" s="33" t="s">
        <v>86</v>
      </c>
      <c r="D127" s="16" t="s">
        <v>175</v>
      </c>
      <c r="E127" s="16">
        <v>505</v>
      </c>
      <c r="F127" s="16">
        <v>99</v>
      </c>
      <c r="G127" s="21" t="s">
        <v>229</v>
      </c>
      <c r="H127" s="21"/>
      <c r="I127" s="17">
        <v>1</v>
      </c>
      <c r="J127" s="17"/>
      <c r="K127" s="17"/>
      <c r="L127" s="17">
        <f t="shared" si="12"/>
        <v>1</v>
      </c>
      <c r="M127" s="22">
        <v>1</v>
      </c>
      <c r="N127" s="22">
        <v>1</v>
      </c>
      <c r="O127" s="18">
        <v>1442900</v>
      </c>
      <c r="P127" s="18">
        <v>120241.67</v>
      </c>
      <c r="S127" s="37"/>
      <c r="T127" s="37"/>
      <c r="U127" s="51"/>
      <c r="V127" s="51"/>
      <c r="W127" s="51"/>
      <c r="X127" s="51"/>
    </row>
    <row r="128" spans="1:24" ht="24.95" customHeight="1">
      <c r="A128" s="17">
        <v>5</v>
      </c>
      <c r="B128" s="29"/>
      <c r="C128" s="33" t="s">
        <v>85</v>
      </c>
      <c r="D128" s="16" t="s">
        <v>176</v>
      </c>
      <c r="E128" s="16">
        <v>1063</v>
      </c>
      <c r="F128" s="16">
        <v>253</v>
      </c>
      <c r="G128" s="21" t="s">
        <v>230</v>
      </c>
      <c r="H128" s="21"/>
      <c r="I128" s="17"/>
      <c r="J128" s="17">
        <v>1</v>
      </c>
      <c r="K128" s="17"/>
      <c r="L128" s="17">
        <f t="shared" si="12"/>
        <v>1</v>
      </c>
      <c r="M128" s="22">
        <v>0.74529999999999996</v>
      </c>
      <c r="N128" s="22">
        <v>1.0025999999999999</v>
      </c>
      <c r="O128" s="18">
        <v>2150786.7400000002</v>
      </c>
      <c r="P128" s="18">
        <v>179232.23</v>
      </c>
      <c r="S128" s="37"/>
      <c r="T128" s="37"/>
      <c r="U128" s="51"/>
      <c r="V128" s="51"/>
      <c r="W128" s="51"/>
      <c r="X128" s="51"/>
    </row>
    <row r="129" spans="1:24" ht="24.95" customHeight="1">
      <c r="A129" s="17">
        <v>6</v>
      </c>
      <c r="B129" s="29" t="s">
        <v>84</v>
      </c>
      <c r="C129" s="33" t="s">
        <v>203</v>
      </c>
      <c r="D129" s="16" t="s">
        <v>177</v>
      </c>
      <c r="E129" s="16">
        <v>213</v>
      </c>
      <c r="F129" s="16">
        <v>94</v>
      </c>
      <c r="G129" s="21" t="s">
        <v>229</v>
      </c>
      <c r="H129" s="21"/>
      <c r="I129" s="17">
        <v>1</v>
      </c>
      <c r="J129" s="17"/>
      <c r="K129" s="17"/>
      <c r="L129" s="17">
        <f t="shared" si="12"/>
        <v>1</v>
      </c>
      <c r="M129" s="22">
        <v>1.0047999999999999</v>
      </c>
      <c r="N129" s="22">
        <v>1.0047999999999999</v>
      </c>
      <c r="O129" s="18">
        <v>1449825.92</v>
      </c>
      <c r="P129" s="18">
        <v>120818.83</v>
      </c>
      <c r="S129" s="37"/>
      <c r="T129" s="37"/>
      <c r="U129" s="51"/>
      <c r="V129" s="51"/>
      <c r="W129" s="51"/>
      <c r="X129" s="51"/>
    </row>
    <row r="130" spans="1:24" ht="24.95" customHeight="1">
      <c r="A130" s="17">
        <v>7</v>
      </c>
      <c r="B130" s="29" t="s">
        <v>89</v>
      </c>
      <c r="C130" s="33" t="s">
        <v>298</v>
      </c>
      <c r="D130" s="16" t="s">
        <v>277</v>
      </c>
      <c r="E130" s="16">
        <v>921</v>
      </c>
      <c r="F130" s="16">
        <v>260</v>
      </c>
      <c r="G130" s="21" t="s">
        <v>230</v>
      </c>
      <c r="H130" s="21"/>
      <c r="I130" s="17"/>
      <c r="J130" s="17">
        <v>1</v>
      </c>
      <c r="K130" s="17"/>
      <c r="L130" s="17">
        <f t="shared" si="12"/>
        <v>1</v>
      </c>
      <c r="M130" s="22">
        <v>0.61699999999999999</v>
      </c>
      <c r="N130" s="22">
        <v>1.0031000000000001</v>
      </c>
      <c r="O130" s="18">
        <v>1780538.6</v>
      </c>
      <c r="P130" s="18">
        <v>148378.22</v>
      </c>
      <c r="S130" s="37"/>
      <c r="T130" s="37"/>
      <c r="U130" s="51"/>
      <c r="V130" s="51"/>
      <c r="W130" s="51"/>
      <c r="X130" s="51"/>
    </row>
    <row r="131" spans="1:24" s="26" customFormat="1" ht="24.95" customHeight="1">
      <c r="A131" s="17">
        <v>8</v>
      </c>
      <c r="B131" s="29" t="s">
        <v>86</v>
      </c>
      <c r="C131" s="33" t="s">
        <v>299</v>
      </c>
      <c r="D131" s="16" t="s">
        <v>278</v>
      </c>
      <c r="E131" s="16">
        <v>1512</v>
      </c>
      <c r="F131" s="16">
        <v>319</v>
      </c>
      <c r="G131" s="21" t="s">
        <v>230</v>
      </c>
      <c r="H131" s="21"/>
      <c r="I131" s="17"/>
      <c r="J131" s="17"/>
      <c r="K131" s="17">
        <v>1</v>
      </c>
      <c r="L131" s="17">
        <f t="shared" si="12"/>
        <v>1</v>
      </c>
      <c r="M131" s="22">
        <v>0.67789999999999995</v>
      </c>
      <c r="N131" s="22">
        <v>1.0023</v>
      </c>
      <c r="O131" s="18">
        <v>2325603.7400000002</v>
      </c>
      <c r="P131" s="25">
        <v>193800.31</v>
      </c>
      <c r="S131" s="37"/>
      <c r="T131" s="37"/>
      <c r="U131" s="51"/>
      <c r="V131" s="51"/>
      <c r="W131" s="51"/>
      <c r="X131" s="51"/>
    </row>
    <row r="132" spans="1:24" s="26" customFormat="1" ht="24.95" customHeight="1">
      <c r="A132" s="17">
        <v>9</v>
      </c>
      <c r="B132" s="29" t="s">
        <v>87</v>
      </c>
      <c r="C132" s="33" t="s">
        <v>300</v>
      </c>
      <c r="D132" s="16" t="s">
        <v>279</v>
      </c>
      <c r="E132" s="16">
        <v>1065</v>
      </c>
      <c r="F132" s="16">
        <v>229</v>
      </c>
      <c r="G132" s="21" t="s">
        <v>230</v>
      </c>
      <c r="H132" s="21"/>
      <c r="I132" s="17"/>
      <c r="J132" s="17">
        <v>1</v>
      </c>
      <c r="K132" s="17"/>
      <c r="L132" s="17">
        <f t="shared" si="12"/>
        <v>1</v>
      </c>
      <c r="M132" s="22">
        <v>0.74509999999999998</v>
      </c>
      <c r="N132" s="22">
        <v>1.0023</v>
      </c>
      <c r="O132" s="18">
        <v>2150209.58</v>
      </c>
      <c r="P132" s="25">
        <v>179184.13</v>
      </c>
      <c r="S132" s="37"/>
      <c r="T132" s="37"/>
      <c r="U132" s="51"/>
      <c r="V132" s="51"/>
      <c r="W132" s="51"/>
      <c r="X132" s="51"/>
    </row>
    <row r="133" spans="1:24" s="26" customFormat="1" ht="24.95" customHeight="1">
      <c r="A133" s="17">
        <v>10</v>
      </c>
      <c r="B133" s="29" t="s">
        <v>85</v>
      </c>
      <c r="C133" s="33" t="s">
        <v>301</v>
      </c>
      <c r="D133" s="16" t="s">
        <v>280</v>
      </c>
      <c r="E133" s="16">
        <v>1006</v>
      </c>
      <c r="F133" s="16">
        <v>223</v>
      </c>
      <c r="G133" s="21" t="s">
        <v>230</v>
      </c>
      <c r="H133" s="21"/>
      <c r="I133" s="17"/>
      <c r="J133" s="17">
        <v>1</v>
      </c>
      <c r="K133" s="17"/>
      <c r="L133" s="17">
        <f t="shared" si="12"/>
        <v>1</v>
      </c>
      <c r="M133" s="22">
        <v>0.74519999999999997</v>
      </c>
      <c r="N133" s="22">
        <v>1.0024</v>
      </c>
      <c r="O133" s="18">
        <v>2150498.16</v>
      </c>
      <c r="P133" s="25">
        <v>179208.18</v>
      </c>
      <c r="S133" s="37"/>
      <c r="T133" s="37"/>
      <c r="U133" s="51"/>
      <c r="V133" s="51"/>
      <c r="W133" s="51"/>
      <c r="X133" s="51"/>
    </row>
    <row r="134" spans="1:24" s="26" customFormat="1" ht="24.95" customHeight="1">
      <c r="A134" s="17">
        <v>11</v>
      </c>
      <c r="B134" s="29" t="s">
        <v>203</v>
      </c>
      <c r="C134" s="33" t="s">
        <v>302</v>
      </c>
      <c r="D134" s="16" t="s">
        <v>281</v>
      </c>
      <c r="E134" s="16">
        <v>1866</v>
      </c>
      <c r="F134" s="16">
        <v>628</v>
      </c>
      <c r="G134" s="21" t="s">
        <v>230</v>
      </c>
      <c r="H134" s="21"/>
      <c r="I134" s="17"/>
      <c r="J134" s="17"/>
      <c r="K134" s="17">
        <v>1</v>
      </c>
      <c r="L134" s="17">
        <f>I134+J134+K134</f>
        <v>1</v>
      </c>
      <c r="M134" s="22">
        <v>0.67630000000000001</v>
      </c>
      <c r="N134" s="22">
        <v>1</v>
      </c>
      <c r="O134" s="18">
        <v>2320114.7799999998</v>
      </c>
      <c r="P134" s="25">
        <v>193342.9</v>
      </c>
      <c r="S134" s="37"/>
      <c r="T134" s="37"/>
      <c r="U134" s="51"/>
      <c r="V134" s="51"/>
      <c r="W134" s="51"/>
      <c r="X134" s="51"/>
    </row>
    <row r="135" spans="1:24" s="26" customFormat="1" ht="24.95" customHeight="1">
      <c r="A135" s="17">
        <v>12</v>
      </c>
      <c r="B135" s="29"/>
      <c r="C135" s="33" t="s">
        <v>310</v>
      </c>
      <c r="D135" s="16" t="s">
        <v>306</v>
      </c>
      <c r="E135" s="16">
        <v>1716</v>
      </c>
      <c r="F135" s="16">
        <v>271</v>
      </c>
      <c r="G135" s="21" t="s">
        <v>230</v>
      </c>
      <c r="H135" s="21"/>
      <c r="I135" s="17"/>
      <c r="J135" s="17"/>
      <c r="K135" s="17">
        <v>1</v>
      </c>
      <c r="L135" s="17">
        <f>I135+J135+K135</f>
        <v>1</v>
      </c>
      <c r="M135" s="22">
        <v>0.6774</v>
      </c>
      <c r="N135" s="22">
        <v>1.0017</v>
      </c>
      <c r="O135" s="18">
        <v>2130231.0699999998</v>
      </c>
      <c r="P135" s="25">
        <v>193657.37</v>
      </c>
      <c r="S135" s="37"/>
      <c r="T135" s="37"/>
      <c r="U135" s="51"/>
      <c r="V135" s="51"/>
      <c r="W135" s="51"/>
      <c r="X135" s="51"/>
    </row>
    <row r="136" spans="1:24" s="26" customFormat="1" ht="77.25" customHeight="1">
      <c r="A136" s="86" t="s">
        <v>11</v>
      </c>
      <c r="B136" s="86"/>
      <c r="C136" s="86"/>
      <c r="D136" s="86"/>
      <c r="E136" s="42"/>
      <c r="F136" s="42"/>
      <c r="G136" s="34"/>
      <c r="H136" s="17">
        <f>SUM(H137:H146)</f>
        <v>0</v>
      </c>
      <c r="I136" s="17">
        <f>SUM(I137:I146)</f>
        <v>7</v>
      </c>
      <c r="J136" s="17">
        <f t="shared" ref="J136:K136" si="15">SUM(J137:J146)</f>
        <v>2</v>
      </c>
      <c r="K136" s="17">
        <f t="shared" si="15"/>
        <v>1</v>
      </c>
      <c r="L136" s="17">
        <f>SUM(L137:L146)</f>
        <v>10</v>
      </c>
      <c r="M136" s="17"/>
      <c r="N136" s="17"/>
      <c r="O136" s="18">
        <f t="shared" ref="O136:P136" si="16">SUM(O137:O146)</f>
        <v>16567568.57</v>
      </c>
      <c r="P136" s="18">
        <f t="shared" si="16"/>
        <v>1380630.72</v>
      </c>
      <c r="S136" s="37"/>
      <c r="T136" s="37"/>
    </row>
    <row r="137" spans="1:24" s="26" customFormat="1" ht="24.95" customHeight="1">
      <c r="A137" s="17">
        <v>1</v>
      </c>
      <c r="B137" s="29" t="s">
        <v>97</v>
      </c>
      <c r="C137" s="33" t="s">
        <v>90</v>
      </c>
      <c r="D137" s="16" t="s">
        <v>181</v>
      </c>
      <c r="E137" s="16">
        <v>845</v>
      </c>
      <c r="F137" s="16">
        <v>193</v>
      </c>
      <c r="G137" s="21" t="s">
        <v>229</v>
      </c>
      <c r="H137" s="21"/>
      <c r="I137" s="17">
        <v>1</v>
      </c>
      <c r="J137" s="17"/>
      <c r="K137" s="17"/>
      <c r="L137" s="17">
        <f t="shared" si="12"/>
        <v>1</v>
      </c>
      <c r="M137" s="22">
        <v>1.0024999999999999</v>
      </c>
      <c r="N137" s="22">
        <v>1.0024999999999999</v>
      </c>
      <c r="O137" s="18">
        <v>1446507.25</v>
      </c>
      <c r="P137" s="25">
        <v>120542.27</v>
      </c>
      <c r="S137" s="37"/>
      <c r="T137" s="37"/>
      <c r="U137" s="52"/>
      <c r="V137" s="52"/>
      <c r="W137" s="52"/>
      <c r="X137" s="52"/>
    </row>
    <row r="138" spans="1:24" s="26" customFormat="1" ht="24.95" customHeight="1">
      <c r="A138" s="17">
        <v>2</v>
      </c>
      <c r="B138" s="29" t="s">
        <v>91</v>
      </c>
      <c r="C138" s="33" t="s">
        <v>91</v>
      </c>
      <c r="D138" s="16" t="s">
        <v>178</v>
      </c>
      <c r="E138" s="16">
        <v>434</v>
      </c>
      <c r="F138" s="16">
        <v>105</v>
      </c>
      <c r="G138" s="21" t="s">
        <v>229</v>
      </c>
      <c r="H138" s="21"/>
      <c r="I138" s="17">
        <v>1</v>
      </c>
      <c r="J138" s="17"/>
      <c r="K138" s="17"/>
      <c r="L138" s="17">
        <f t="shared" si="12"/>
        <v>1</v>
      </c>
      <c r="M138" s="22">
        <v>1</v>
      </c>
      <c r="N138" s="22">
        <v>1</v>
      </c>
      <c r="O138" s="18">
        <v>1442900</v>
      </c>
      <c r="P138" s="25">
        <v>120241.67</v>
      </c>
      <c r="S138" s="37"/>
      <c r="T138" s="37"/>
      <c r="U138" s="52"/>
      <c r="V138" s="52"/>
      <c r="W138" s="52"/>
      <c r="X138" s="52"/>
    </row>
    <row r="139" spans="1:24" s="26" customFormat="1" ht="24.95" customHeight="1">
      <c r="A139" s="17">
        <v>3</v>
      </c>
      <c r="B139" s="29" t="s">
        <v>93</v>
      </c>
      <c r="C139" s="33" t="s">
        <v>92</v>
      </c>
      <c r="D139" s="16" t="s">
        <v>182</v>
      </c>
      <c r="E139" s="16">
        <v>1042</v>
      </c>
      <c r="F139" s="16">
        <v>248</v>
      </c>
      <c r="G139" s="21" t="s">
        <v>230</v>
      </c>
      <c r="H139" s="21"/>
      <c r="I139" s="17"/>
      <c r="J139" s="17">
        <v>1</v>
      </c>
      <c r="K139" s="17"/>
      <c r="L139" s="17">
        <f t="shared" si="12"/>
        <v>1</v>
      </c>
      <c r="M139" s="22">
        <v>0.74529999999999996</v>
      </c>
      <c r="N139" s="22">
        <v>1.0025999999999999</v>
      </c>
      <c r="O139" s="18">
        <v>2150786.7400000002</v>
      </c>
      <c r="P139" s="25">
        <v>179232.23</v>
      </c>
      <c r="S139" s="37"/>
      <c r="T139" s="37"/>
      <c r="U139" s="52"/>
      <c r="V139" s="52"/>
      <c r="W139" s="52"/>
      <c r="X139" s="52"/>
    </row>
    <row r="140" spans="1:24" s="26" customFormat="1" ht="24.95" customHeight="1">
      <c r="A140" s="17">
        <v>4</v>
      </c>
      <c r="B140" s="29" t="s">
        <v>94</v>
      </c>
      <c r="C140" s="33" t="s">
        <v>93</v>
      </c>
      <c r="D140" s="16" t="s">
        <v>179</v>
      </c>
      <c r="E140" s="16">
        <v>496</v>
      </c>
      <c r="F140" s="16">
        <v>130</v>
      </c>
      <c r="G140" s="21" t="s">
        <v>229</v>
      </c>
      <c r="H140" s="21"/>
      <c r="I140" s="17">
        <v>1</v>
      </c>
      <c r="J140" s="17"/>
      <c r="K140" s="17"/>
      <c r="L140" s="17">
        <f t="shared" si="12"/>
        <v>1</v>
      </c>
      <c r="M140" s="22">
        <v>1.0028999999999999</v>
      </c>
      <c r="N140" s="22">
        <v>1.0028999999999999</v>
      </c>
      <c r="O140" s="18">
        <v>1447084.41</v>
      </c>
      <c r="P140" s="25">
        <v>120590.37</v>
      </c>
      <c r="S140" s="37"/>
      <c r="T140" s="37"/>
      <c r="U140" s="52"/>
      <c r="V140" s="52"/>
      <c r="W140" s="52"/>
      <c r="X140" s="52"/>
    </row>
    <row r="141" spans="1:24" s="26" customFormat="1" ht="24.95" customHeight="1">
      <c r="A141" s="17">
        <v>5</v>
      </c>
      <c r="B141" s="29" t="s">
        <v>90</v>
      </c>
      <c r="C141" s="33" t="s">
        <v>94</v>
      </c>
      <c r="D141" s="16" t="s">
        <v>180</v>
      </c>
      <c r="E141" s="16">
        <v>807</v>
      </c>
      <c r="F141" s="16">
        <v>215</v>
      </c>
      <c r="G141" s="21" t="s">
        <v>229</v>
      </c>
      <c r="H141" s="21"/>
      <c r="I141" s="17">
        <v>1</v>
      </c>
      <c r="J141" s="17"/>
      <c r="K141" s="17"/>
      <c r="L141" s="17">
        <f t="shared" si="12"/>
        <v>1</v>
      </c>
      <c r="M141" s="22">
        <v>1.0028999999999999</v>
      </c>
      <c r="N141" s="22">
        <v>1.0028999999999999</v>
      </c>
      <c r="O141" s="18">
        <v>1447084.41</v>
      </c>
      <c r="P141" s="25">
        <v>120590.37</v>
      </c>
      <c r="S141" s="37"/>
      <c r="T141" s="37"/>
      <c r="U141" s="52"/>
      <c r="V141" s="52"/>
      <c r="W141" s="52"/>
      <c r="X141" s="52"/>
    </row>
    <row r="142" spans="1:24" s="26" customFormat="1" ht="24.95" customHeight="1">
      <c r="A142" s="17">
        <v>6</v>
      </c>
      <c r="B142" s="29"/>
      <c r="C142" s="33" t="s">
        <v>97</v>
      </c>
      <c r="D142" s="16" t="s">
        <v>282</v>
      </c>
      <c r="E142" s="16">
        <v>300</v>
      </c>
      <c r="F142" s="16">
        <v>60</v>
      </c>
      <c r="G142" s="21" t="s">
        <v>230</v>
      </c>
      <c r="H142" s="21"/>
      <c r="I142" s="17">
        <v>1</v>
      </c>
      <c r="J142" s="17"/>
      <c r="K142" s="17"/>
      <c r="L142" s="17">
        <f t="shared" si="12"/>
        <v>1</v>
      </c>
      <c r="M142" s="22">
        <v>0.87360000000000004</v>
      </c>
      <c r="N142" s="22">
        <v>1.0022</v>
      </c>
      <c r="O142" s="18">
        <v>1260517.44</v>
      </c>
      <c r="P142" s="25">
        <v>105043.12</v>
      </c>
      <c r="S142" s="37"/>
      <c r="T142" s="37"/>
      <c r="U142" s="52"/>
      <c r="V142" s="52"/>
      <c r="W142" s="52"/>
      <c r="X142" s="52"/>
    </row>
    <row r="143" spans="1:24" s="26" customFormat="1" ht="24.95" customHeight="1">
      <c r="A143" s="17">
        <v>7</v>
      </c>
      <c r="B143" s="29"/>
      <c r="C143" s="33" t="s">
        <v>96</v>
      </c>
      <c r="D143" s="16" t="s">
        <v>283</v>
      </c>
      <c r="E143" s="16">
        <v>966</v>
      </c>
      <c r="F143" s="16">
        <v>242</v>
      </c>
      <c r="G143" s="21" t="s">
        <v>230</v>
      </c>
      <c r="H143" s="21"/>
      <c r="I143" s="17"/>
      <c r="J143" s="17">
        <v>1</v>
      </c>
      <c r="K143" s="17"/>
      <c r="L143" s="17">
        <f t="shared" si="12"/>
        <v>1</v>
      </c>
      <c r="M143" s="22">
        <v>0.74539999999999995</v>
      </c>
      <c r="N143" s="22">
        <v>1.0026999999999999</v>
      </c>
      <c r="O143" s="18">
        <v>2151075.3199999998</v>
      </c>
      <c r="P143" s="25">
        <v>179256.28</v>
      </c>
      <c r="S143" s="37"/>
      <c r="T143" s="37"/>
      <c r="U143" s="52"/>
      <c r="V143" s="52"/>
      <c r="W143" s="52"/>
      <c r="X143" s="52"/>
    </row>
    <row r="144" spans="1:24" s="26" customFormat="1" ht="30.75" customHeight="1">
      <c r="A144" s="17">
        <v>8</v>
      </c>
      <c r="B144" s="29" t="s">
        <v>96</v>
      </c>
      <c r="C144" s="33" t="s">
        <v>95</v>
      </c>
      <c r="D144" s="16" t="s">
        <v>183</v>
      </c>
      <c r="E144" s="16">
        <v>1581</v>
      </c>
      <c r="F144" s="16">
        <v>394</v>
      </c>
      <c r="G144" s="21" t="s">
        <v>230</v>
      </c>
      <c r="H144" s="21"/>
      <c r="I144" s="17"/>
      <c r="J144" s="17"/>
      <c r="K144" s="17">
        <v>1</v>
      </c>
      <c r="L144" s="17">
        <f t="shared" si="12"/>
        <v>1</v>
      </c>
      <c r="M144" s="22">
        <v>0.67810000000000004</v>
      </c>
      <c r="N144" s="22">
        <v>1.0026999999999999</v>
      </c>
      <c r="O144" s="18">
        <v>2326289.86</v>
      </c>
      <c r="P144" s="25">
        <v>193857.49</v>
      </c>
      <c r="S144" s="37"/>
      <c r="T144" s="37"/>
      <c r="U144" s="52"/>
      <c r="V144" s="52"/>
      <c r="W144" s="52"/>
      <c r="X144" s="52"/>
    </row>
    <row r="145" spans="1:24" s="26" customFormat="1" ht="24.95" customHeight="1">
      <c r="A145" s="17">
        <v>9</v>
      </c>
      <c r="B145" s="29" t="s">
        <v>92</v>
      </c>
      <c r="C145" s="33" t="s">
        <v>303</v>
      </c>
      <c r="D145" s="16" t="s">
        <v>284</v>
      </c>
      <c r="E145" s="16">
        <v>434</v>
      </c>
      <c r="F145" s="16">
        <v>131</v>
      </c>
      <c r="G145" s="21" t="s">
        <v>229</v>
      </c>
      <c r="H145" s="21"/>
      <c r="I145" s="17">
        <v>1</v>
      </c>
      <c r="J145" s="17"/>
      <c r="K145" s="17"/>
      <c r="L145" s="17">
        <f t="shared" si="12"/>
        <v>1</v>
      </c>
      <c r="M145" s="22">
        <v>1.0033000000000001</v>
      </c>
      <c r="N145" s="22">
        <v>1.0033000000000001</v>
      </c>
      <c r="O145" s="18">
        <v>1447661.57</v>
      </c>
      <c r="P145" s="25">
        <v>120638.46</v>
      </c>
      <c r="S145" s="37"/>
      <c r="T145" s="37"/>
      <c r="U145" s="52"/>
      <c r="V145" s="52"/>
      <c r="W145" s="52"/>
      <c r="X145" s="52"/>
    </row>
    <row r="146" spans="1:24" s="26" customFormat="1" ht="24.95" customHeight="1">
      <c r="A146" s="17">
        <v>10</v>
      </c>
      <c r="B146" s="29" t="s">
        <v>95</v>
      </c>
      <c r="C146" s="33" t="s">
        <v>304</v>
      </c>
      <c r="D146" s="16" t="s">
        <v>285</v>
      </c>
      <c r="E146" s="16">
        <v>781</v>
      </c>
      <c r="F146" s="16">
        <v>234</v>
      </c>
      <c r="G146" s="21" t="s">
        <v>229</v>
      </c>
      <c r="H146" s="21"/>
      <c r="I146" s="17">
        <v>1</v>
      </c>
      <c r="J146" s="17"/>
      <c r="K146" s="17"/>
      <c r="L146" s="17">
        <f t="shared" si="12"/>
        <v>1</v>
      </c>
      <c r="M146" s="22">
        <v>1.0033000000000001</v>
      </c>
      <c r="N146" s="22">
        <v>1.0033000000000001</v>
      </c>
      <c r="O146" s="18">
        <v>1447661.57</v>
      </c>
      <c r="P146" s="25">
        <v>120638.46</v>
      </c>
      <c r="S146" s="37"/>
      <c r="T146" s="37"/>
      <c r="U146" s="52"/>
      <c r="V146" s="52"/>
      <c r="W146" s="52"/>
      <c r="X146" s="52"/>
    </row>
    <row r="147" spans="1:24" s="26" customFormat="1" ht="70.5" customHeight="1">
      <c r="A147" s="86" t="s">
        <v>16</v>
      </c>
      <c r="B147" s="86"/>
      <c r="C147" s="86"/>
      <c r="D147" s="86"/>
      <c r="E147" s="42"/>
      <c r="F147" s="42"/>
      <c r="G147" s="34"/>
      <c r="H147" s="17">
        <f>SUM(H148:H152)</f>
        <v>0</v>
      </c>
      <c r="I147" s="17">
        <f>SUM(I148:I152)</f>
        <v>2</v>
      </c>
      <c r="J147" s="17">
        <f t="shared" ref="J147:K147" si="17">SUM(J148:J152)</f>
        <v>2</v>
      </c>
      <c r="K147" s="17">
        <f t="shared" si="17"/>
        <v>1</v>
      </c>
      <c r="L147" s="17">
        <f>SUM(L148:L152)</f>
        <v>5</v>
      </c>
      <c r="M147" s="17"/>
      <c r="N147" s="17"/>
      <c r="O147" s="18">
        <f t="shared" ref="O147:P147" si="18">SUM(O148:O152)</f>
        <v>9601478.9399999995</v>
      </c>
      <c r="P147" s="18">
        <f t="shared" si="18"/>
        <v>800123.25</v>
      </c>
      <c r="S147" s="37"/>
      <c r="T147" s="37"/>
    </row>
    <row r="148" spans="1:24" s="26" customFormat="1" ht="24.95" customHeight="1">
      <c r="A148" s="17">
        <v>1</v>
      </c>
      <c r="B148" s="35" t="s">
        <v>184</v>
      </c>
      <c r="C148" s="33" t="s">
        <v>184</v>
      </c>
      <c r="D148" s="16" t="s">
        <v>185</v>
      </c>
      <c r="E148" s="16">
        <v>925</v>
      </c>
      <c r="F148" s="16">
        <v>318</v>
      </c>
      <c r="G148" s="21" t="s">
        <v>230</v>
      </c>
      <c r="H148" s="21"/>
      <c r="I148" s="17"/>
      <c r="J148" s="17">
        <v>1</v>
      </c>
      <c r="K148" s="17"/>
      <c r="L148" s="17">
        <f t="shared" si="12"/>
        <v>1</v>
      </c>
      <c r="M148" s="22">
        <v>0.77980000000000005</v>
      </c>
      <c r="N148" s="22">
        <v>1</v>
      </c>
      <c r="O148" s="18">
        <v>2250346.84</v>
      </c>
      <c r="P148" s="25">
        <v>187528.9</v>
      </c>
      <c r="S148" s="37"/>
      <c r="T148" s="37"/>
      <c r="U148" s="45"/>
      <c r="V148" s="45"/>
    </row>
    <row r="149" spans="1:24" s="26" customFormat="1" ht="24.95" customHeight="1">
      <c r="A149" s="17">
        <v>2</v>
      </c>
      <c r="B149" s="30" t="s">
        <v>98</v>
      </c>
      <c r="C149" s="33" t="s">
        <v>98</v>
      </c>
      <c r="D149" s="16" t="s">
        <v>169</v>
      </c>
      <c r="E149" s="16">
        <v>915</v>
      </c>
      <c r="F149" s="16">
        <v>307</v>
      </c>
      <c r="G149" s="21" t="s">
        <v>230</v>
      </c>
      <c r="H149" s="21"/>
      <c r="I149" s="17"/>
      <c r="J149" s="17">
        <v>1</v>
      </c>
      <c r="K149" s="17"/>
      <c r="L149" s="17">
        <f t="shared" si="12"/>
        <v>1</v>
      </c>
      <c r="M149" s="22">
        <v>0.87170000000000003</v>
      </c>
      <c r="N149" s="22">
        <v>1</v>
      </c>
      <c r="O149" s="18">
        <v>2515551.86</v>
      </c>
      <c r="P149" s="25">
        <v>209629.32</v>
      </c>
      <c r="S149" s="37"/>
      <c r="T149" s="37"/>
      <c r="U149" s="45"/>
      <c r="V149" s="45"/>
    </row>
    <row r="150" spans="1:24" s="26" customFormat="1" ht="24.95" customHeight="1">
      <c r="A150" s="17">
        <v>3</v>
      </c>
      <c r="B150" s="30" t="s">
        <v>107</v>
      </c>
      <c r="C150" s="33" t="s">
        <v>107</v>
      </c>
      <c r="D150" s="16" t="s">
        <v>186</v>
      </c>
      <c r="E150" s="16">
        <v>185</v>
      </c>
      <c r="F150" s="16">
        <v>53</v>
      </c>
      <c r="G150" s="21" t="s">
        <v>230</v>
      </c>
      <c r="H150" s="21"/>
      <c r="I150" s="17">
        <v>1</v>
      </c>
      <c r="J150" s="17"/>
      <c r="K150" s="17"/>
      <c r="L150" s="17">
        <f t="shared" si="12"/>
        <v>1</v>
      </c>
      <c r="M150" s="22">
        <v>0.74339999999999995</v>
      </c>
      <c r="N150" s="22">
        <v>1</v>
      </c>
      <c r="O150" s="18">
        <v>1072651.8600000001</v>
      </c>
      <c r="P150" s="25">
        <v>89387.66</v>
      </c>
      <c r="S150" s="37"/>
      <c r="T150" s="37"/>
      <c r="U150" s="45"/>
      <c r="V150" s="45"/>
    </row>
    <row r="151" spans="1:24" s="26" customFormat="1" ht="24.95" customHeight="1">
      <c r="A151" s="17">
        <v>4</v>
      </c>
      <c r="B151" s="30" t="s">
        <v>108</v>
      </c>
      <c r="C151" s="33" t="s">
        <v>108</v>
      </c>
      <c r="D151" s="16" t="s">
        <v>187</v>
      </c>
      <c r="E151" s="16">
        <v>1503</v>
      </c>
      <c r="F151" s="16">
        <v>452</v>
      </c>
      <c r="G151" s="21" t="s">
        <v>230</v>
      </c>
      <c r="H151" s="21"/>
      <c r="I151" s="17"/>
      <c r="J151" s="17"/>
      <c r="K151" s="17">
        <v>1</v>
      </c>
      <c r="L151" s="17">
        <f t="shared" si="12"/>
        <v>1</v>
      </c>
      <c r="M151" s="22">
        <v>0.78420000000000001</v>
      </c>
      <c r="N151" s="22">
        <v>1</v>
      </c>
      <c r="O151" s="18">
        <v>2690276.52</v>
      </c>
      <c r="P151" s="25">
        <v>224189.71</v>
      </c>
      <c r="S151" s="37"/>
      <c r="T151" s="37"/>
      <c r="U151" s="45"/>
      <c r="V151" s="45"/>
    </row>
    <row r="152" spans="1:24" s="26" customFormat="1" ht="24.95" customHeight="1">
      <c r="A152" s="17">
        <v>5</v>
      </c>
      <c r="B152" s="35" t="s">
        <v>205</v>
      </c>
      <c r="C152" s="33" t="s">
        <v>205</v>
      </c>
      <c r="D152" s="16" t="s">
        <v>188</v>
      </c>
      <c r="E152" s="16">
        <v>263</v>
      </c>
      <c r="F152" s="16">
        <v>61</v>
      </c>
      <c r="G152" s="21" t="s">
        <v>230</v>
      </c>
      <c r="H152" s="21"/>
      <c r="I152" s="17">
        <v>1</v>
      </c>
      <c r="J152" s="17"/>
      <c r="K152" s="17"/>
      <c r="L152" s="17">
        <f t="shared" si="12"/>
        <v>1</v>
      </c>
      <c r="M152" s="22">
        <v>0.74339999999999995</v>
      </c>
      <c r="N152" s="22">
        <v>1</v>
      </c>
      <c r="O152" s="18">
        <v>1072651.8600000001</v>
      </c>
      <c r="P152" s="25">
        <v>89387.66</v>
      </c>
      <c r="S152" s="37"/>
      <c r="T152" s="37"/>
      <c r="U152" s="45"/>
      <c r="V152" s="45"/>
    </row>
    <row r="153" spans="1:24" ht="69.75" customHeight="1">
      <c r="A153" s="86" t="s">
        <v>12</v>
      </c>
      <c r="B153" s="86"/>
      <c r="C153" s="86"/>
      <c r="D153" s="86"/>
      <c r="E153" s="42"/>
      <c r="F153" s="42"/>
      <c r="G153" s="28"/>
      <c r="H153" s="17">
        <f>SUM(H154:H158)</f>
        <v>0</v>
      </c>
      <c r="I153" s="17">
        <f>SUM(I154:I158)</f>
        <v>5</v>
      </c>
      <c r="J153" s="17">
        <f t="shared" ref="J153:K153" si="19">SUM(J154:J158)</f>
        <v>0</v>
      </c>
      <c r="K153" s="17">
        <f t="shared" si="19"/>
        <v>0</v>
      </c>
      <c r="L153" s="17">
        <f>SUM(L154:L158)</f>
        <v>5</v>
      </c>
      <c r="M153" s="17"/>
      <c r="N153" s="17"/>
      <c r="O153" s="18">
        <f t="shared" ref="O153:P153" si="20">SUM(O154:O158)</f>
        <v>7227197.5199999996</v>
      </c>
      <c r="P153" s="18">
        <f t="shared" si="20"/>
        <v>602266.47000000009</v>
      </c>
      <c r="S153" s="37"/>
      <c r="T153" s="37"/>
    </row>
    <row r="154" spans="1:24" ht="24.95" customHeight="1">
      <c r="A154" s="17">
        <v>1</v>
      </c>
      <c r="B154" s="29" t="s">
        <v>102</v>
      </c>
      <c r="C154" s="33" t="s">
        <v>102</v>
      </c>
      <c r="D154" s="16" t="s">
        <v>189</v>
      </c>
      <c r="E154" s="16">
        <v>686</v>
      </c>
      <c r="F154" s="16">
        <v>214</v>
      </c>
      <c r="G154" s="21" t="s">
        <v>229</v>
      </c>
      <c r="H154" s="21"/>
      <c r="I154" s="17">
        <v>1</v>
      </c>
      <c r="J154" s="17"/>
      <c r="K154" s="17"/>
      <c r="L154" s="17">
        <f t="shared" si="12"/>
        <v>1</v>
      </c>
      <c r="M154" s="22">
        <v>1.0034000000000001</v>
      </c>
      <c r="N154" s="22">
        <v>1.0034000000000001</v>
      </c>
      <c r="O154" s="18">
        <v>1447805.86</v>
      </c>
      <c r="P154" s="18">
        <v>120650.49</v>
      </c>
      <c r="S154" s="37"/>
      <c r="T154" s="37"/>
    </row>
    <row r="155" spans="1:24" ht="24.95" customHeight="1">
      <c r="A155" s="17">
        <v>2</v>
      </c>
      <c r="B155" s="29" t="s">
        <v>100</v>
      </c>
      <c r="C155" s="33" t="s">
        <v>100</v>
      </c>
      <c r="D155" s="16" t="s">
        <v>190</v>
      </c>
      <c r="E155" s="16">
        <v>712</v>
      </c>
      <c r="F155" s="16">
        <v>199</v>
      </c>
      <c r="G155" s="21" t="s">
        <v>229</v>
      </c>
      <c r="H155" s="21"/>
      <c r="I155" s="17">
        <v>1</v>
      </c>
      <c r="J155" s="17"/>
      <c r="K155" s="17"/>
      <c r="L155" s="17">
        <f t="shared" si="12"/>
        <v>1</v>
      </c>
      <c r="M155" s="22">
        <v>1.0029999999999999</v>
      </c>
      <c r="N155" s="22">
        <v>1.0029999999999999</v>
      </c>
      <c r="O155" s="18">
        <v>1447228.7</v>
      </c>
      <c r="P155" s="18">
        <v>120602.39</v>
      </c>
      <c r="S155" s="37"/>
      <c r="T155" s="37"/>
    </row>
    <row r="156" spans="1:24" ht="24.95" customHeight="1">
      <c r="A156" s="17">
        <v>3</v>
      </c>
      <c r="B156" s="29" t="s">
        <v>99</v>
      </c>
      <c r="C156" s="33" t="s">
        <v>99</v>
      </c>
      <c r="D156" s="16" t="s">
        <v>191</v>
      </c>
      <c r="E156" s="16">
        <v>512</v>
      </c>
      <c r="F156" s="16">
        <v>58</v>
      </c>
      <c r="G156" s="21" t="s">
        <v>229</v>
      </c>
      <c r="H156" s="21"/>
      <c r="I156" s="17">
        <v>1</v>
      </c>
      <c r="J156" s="17"/>
      <c r="K156" s="17"/>
      <c r="L156" s="17">
        <f t="shared" si="12"/>
        <v>1</v>
      </c>
      <c r="M156" s="22">
        <v>1.0012000000000001</v>
      </c>
      <c r="N156" s="22">
        <v>1.0012000000000001</v>
      </c>
      <c r="O156" s="18">
        <v>1444631.48</v>
      </c>
      <c r="P156" s="18">
        <v>120385.96</v>
      </c>
      <c r="S156" s="37"/>
      <c r="T156" s="37"/>
    </row>
    <row r="157" spans="1:24" ht="24.95" customHeight="1">
      <c r="A157" s="17">
        <v>4</v>
      </c>
      <c r="B157" s="33" t="s">
        <v>113</v>
      </c>
      <c r="C157" s="33" t="s">
        <v>113</v>
      </c>
      <c r="D157" s="16" t="s">
        <v>192</v>
      </c>
      <c r="E157" s="16">
        <v>437</v>
      </c>
      <c r="F157" s="16">
        <v>50</v>
      </c>
      <c r="G157" s="21" t="s">
        <v>229</v>
      </c>
      <c r="H157" s="21"/>
      <c r="I157" s="17">
        <v>1</v>
      </c>
      <c r="J157" s="17"/>
      <c r="K157" s="17"/>
      <c r="L157" s="17">
        <f t="shared" si="12"/>
        <v>1</v>
      </c>
      <c r="M157" s="22">
        <v>1.0012000000000001</v>
      </c>
      <c r="N157" s="22">
        <v>1.0012000000000001</v>
      </c>
      <c r="O157" s="18">
        <v>1444631.48</v>
      </c>
      <c r="P157" s="18">
        <v>120385.96</v>
      </c>
      <c r="S157" s="37"/>
      <c r="T157" s="37"/>
    </row>
    <row r="158" spans="1:24" ht="24.95" customHeight="1">
      <c r="A158" s="17">
        <v>5</v>
      </c>
      <c r="B158" s="29" t="s">
        <v>101</v>
      </c>
      <c r="C158" s="33" t="s">
        <v>101</v>
      </c>
      <c r="D158" s="16" t="s">
        <v>193</v>
      </c>
      <c r="E158" s="16">
        <v>243</v>
      </c>
      <c r="F158" s="16">
        <v>45</v>
      </c>
      <c r="G158" s="21" t="s">
        <v>229</v>
      </c>
      <c r="H158" s="21"/>
      <c r="I158" s="17">
        <v>1</v>
      </c>
      <c r="J158" s="17"/>
      <c r="K158" s="17"/>
      <c r="L158" s="17">
        <f t="shared" si="12"/>
        <v>1</v>
      </c>
      <c r="M158" s="22">
        <v>1</v>
      </c>
      <c r="N158" s="22">
        <v>1</v>
      </c>
      <c r="O158" s="18">
        <v>1442900</v>
      </c>
      <c r="P158" s="18">
        <v>120241.67</v>
      </c>
      <c r="S158" s="37"/>
      <c r="T158" s="37"/>
    </row>
    <row r="159" spans="1:24" ht="70.5" customHeight="1">
      <c r="A159" s="86" t="s">
        <v>13</v>
      </c>
      <c r="B159" s="86"/>
      <c r="C159" s="86"/>
      <c r="D159" s="86"/>
      <c r="E159" s="42"/>
      <c r="F159" s="42"/>
      <c r="G159" s="28"/>
      <c r="H159" s="17">
        <f>SUM(H160)</f>
        <v>0</v>
      </c>
      <c r="I159" s="17">
        <f>SUM(I160)</f>
        <v>1</v>
      </c>
      <c r="J159" s="17">
        <f t="shared" ref="J159:L159" si="21">SUM(J160)</f>
        <v>0</v>
      </c>
      <c r="K159" s="17">
        <f t="shared" si="21"/>
        <v>0</v>
      </c>
      <c r="L159" s="17">
        <f t="shared" si="21"/>
        <v>1</v>
      </c>
      <c r="M159" s="17"/>
      <c r="N159" s="17"/>
      <c r="O159" s="18">
        <f t="shared" ref="O159:P159" si="22">SUM(O160)</f>
        <v>1442900</v>
      </c>
      <c r="P159" s="18">
        <f t="shared" si="22"/>
        <v>120241.67</v>
      </c>
      <c r="S159" s="37"/>
      <c r="T159" s="37"/>
    </row>
    <row r="160" spans="1:24" ht="24.95" customHeight="1">
      <c r="A160" s="17">
        <v>1</v>
      </c>
      <c r="B160" s="29" t="s">
        <v>103</v>
      </c>
      <c r="C160" s="33" t="s">
        <v>103</v>
      </c>
      <c r="D160" s="16" t="s">
        <v>194</v>
      </c>
      <c r="E160" s="16">
        <v>228</v>
      </c>
      <c r="F160" s="16"/>
      <c r="G160" s="21" t="s">
        <v>229</v>
      </c>
      <c r="H160" s="21"/>
      <c r="I160" s="17">
        <v>1</v>
      </c>
      <c r="J160" s="17"/>
      <c r="K160" s="17"/>
      <c r="L160" s="17">
        <f t="shared" si="12"/>
        <v>1</v>
      </c>
      <c r="M160" s="22">
        <v>1</v>
      </c>
      <c r="N160" s="22">
        <v>1</v>
      </c>
      <c r="O160" s="18">
        <v>1442900</v>
      </c>
      <c r="P160" s="18">
        <v>120241.67</v>
      </c>
      <c r="S160" s="37"/>
      <c r="T160" s="37"/>
    </row>
    <row r="161" spans="1:20" ht="57.75" customHeight="1">
      <c r="A161" s="86" t="s">
        <v>17</v>
      </c>
      <c r="B161" s="86"/>
      <c r="C161" s="86"/>
      <c r="D161" s="86"/>
      <c r="E161" s="42"/>
      <c r="F161" s="42"/>
      <c r="G161" s="28"/>
      <c r="H161" s="17">
        <f>SUM(H162)</f>
        <v>0</v>
      </c>
      <c r="I161" s="17">
        <f>SUM(I162)</f>
        <v>1</v>
      </c>
      <c r="J161" s="17">
        <f t="shared" ref="J161:L161" si="23">SUM(J162)</f>
        <v>0</v>
      </c>
      <c r="K161" s="17">
        <f t="shared" si="23"/>
        <v>0</v>
      </c>
      <c r="L161" s="17">
        <f t="shared" si="23"/>
        <v>1</v>
      </c>
      <c r="M161" s="17"/>
      <c r="N161" s="17"/>
      <c r="O161" s="18">
        <f t="shared" ref="O161:P161" si="24">SUM(O162)</f>
        <v>1445064.35</v>
      </c>
      <c r="P161" s="18">
        <f t="shared" si="24"/>
        <v>120422.03</v>
      </c>
      <c r="S161" s="37"/>
      <c r="T161" s="37"/>
    </row>
    <row r="162" spans="1:20" ht="24.95" customHeight="1">
      <c r="A162" s="17">
        <v>1</v>
      </c>
      <c r="B162" s="29" t="s">
        <v>104</v>
      </c>
      <c r="C162" s="33" t="s">
        <v>104</v>
      </c>
      <c r="D162" s="16" t="s">
        <v>286</v>
      </c>
      <c r="E162" s="16">
        <v>143</v>
      </c>
      <c r="F162" s="16">
        <v>20</v>
      </c>
      <c r="G162" s="21" t="s">
        <v>229</v>
      </c>
      <c r="H162" s="21"/>
      <c r="I162" s="17">
        <v>1</v>
      </c>
      <c r="J162" s="16"/>
      <c r="K162" s="17"/>
      <c r="L162" s="17">
        <f t="shared" si="12"/>
        <v>1</v>
      </c>
      <c r="M162" s="22">
        <v>1.0015000000000001</v>
      </c>
      <c r="N162" s="22">
        <v>1.0015000000000001</v>
      </c>
      <c r="O162" s="18">
        <v>1445064.35</v>
      </c>
      <c r="P162" s="18">
        <v>120422.03</v>
      </c>
      <c r="S162" s="37"/>
      <c r="T162" s="37"/>
    </row>
    <row r="163" spans="1:20" ht="24.95" customHeight="1"/>
    <row r="164" spans="1:20" ht="15.75" customHeight="1">
      <c r="A164" s="85" t="s">
        <v>305</v>
      </c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</row>
    <row r="166" spans="1:20">
      <c r="A166" s="83" t="s">
        <v>307</v>
      </c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</row>
  </sheetData>
  <mergeCells count="30">
    <mergeCell ref="O2:P2"/>
    <mergeCell ref="O1:P1"/>
    <mergeCell ref="A166:P166"/>
    <mergeCell ref="A164:L164"/>
    <mergeCell ref="A136:D136"/>
    <mergeCell ref="A147:D147"/>
    <mergeCell ref="A153:D153"/>
    <mergeCell ref="A159:D159"/>
    <mergeCell ref="A161:D161"/>
    <mergeCell ref="A63:D63"/>
    <mergeCell ref="A83:D83"/>
    <mergeCell ref="A103:D103"/>
    <mergeCell ref="A112:D112"/>
    <mergeCell ref="A123:D123"/>
    <mergeCell ref="A54:D54"/>
    <mergeCell ref="O5:P5"/>
    <mergeCell ref="A15:D15"/>
    <mergeCell ref="A26:D26"/>
    <mergeCell ref="A8:P8"/>
    <mergeCell ref="A10:D13"/>
    <mergeCell ref="E10:F10"/>
    <mergeCell ref="G10:G13"/>
    <mergeCell ref="H10:K11"/>
    <mergeCell ref="L10:L13"/>
    <mergeCell ref="M10:M13"/>
    <mergeCell ref="N10:N13"/>
    <mergeCell ref="O10:O13"/>
    <mergeCell ref="P10:P13"/>
    <mergeCell ref="E11:E13"/>
    <mergeCell ref="F11:F13"/>
  </mergeCells>
  <printOptions horizontalCentered="1"/>
  <pageMargins left="0.19685039370078741" right="0.11811023622047245" top="0.15748031496062992" bottom="0" header="0.31496062992125984" footer="0.31496062992125984"/>
  <pageSetup paperSize="9" scale="3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ФАПы</vt:lpstr>
      <vt:lpstr>ФАПы!Заголовки_для_печати</vt:lpstr>
      <vt:lpstr>ФАПы!Область_печати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afanasieva</dc:creator>
  <cp:lastModifiedBy>Максим В. Дулепов</cp:lastModifiedBy>
  <cp:lastPrinted>2025-01-30T12:16:28Z</cp:lastPrinted>
  <dcterms:created xsi:type="dcterms:W3CDTF">2020-01-15T11:59:56Z</dcterms:created>
  <dcterms:modified xsi:type="dcterms:W3CDTF">2025-03-05T05:03:33Z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